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onferencedirect0.sharepoint.com/sites/FIRSTRobotics/Shared Documents/2026/Housing - FAQ, Hotel Grid/"/>
    </mc:Choice>
  </mc:AlternateContent>
  <xr:revisionPtr revIDLastSave="357" documentId="13_ncr:1_{3F386823-308E-4ED3-B624-005E2E8624A4}" xr6:coauthVersionLast="47" xr6:coauthVersionMax="47" xr10:uidLastSave="{85978F55-A76B-4212-A9BC-A62221D70D09}"/>
  <bookViews>
    <workbookView xWindow="-120" yWindow="-120" windowWidth="29040" windowHeight="15720" xr2:uid="{841F8A18-503A-41B9-A99A-4CEA1C900864}"/>
  </bookViews>
  <sheets>
    <sheet name="FIRST Hotel Grid" sheetId="1" r:id="rId1"/>
    <sheet name="Data" sheetId="4" state="hidden" r:id="rId2"/>
    <sheet name="Sheet2" sheetId="3" state="hidden" r:id="rId3"/>
    <sheet name="Pools" sheetId="2" state="hidden" r:id="rId4"/>
  </sheets>
  <definedNames>
    <definedName name="_xlnm._FilterDatabase" localSheetId="0" hidden="1">'FIRST Hotel Grid'!$A$2:$S$197</definedName>
    <definedName name="_xlnm.Print_Titles" localSheetId="0">'FIRST Hotel Grid'!$2:$2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0" i="1" l="1"/>
  <c r="G70" i="1"/>
  <c r="H70" i="1"/>
  <c r="I70" i="1"/>
  <c r="J70" i="1"/>
  <c r="K70" i="1"/>
  <c r="L70" i="1" s="1"/>
  <c r="M70" i="1"/>
  <c r="N70" i="1"/>
  <c r="O70" i="1"/>
  <c r="P70" i="1"/>
  <c r="Q70" i="1"/>
  <c r="R70" i="1"/>
  <c r="S70" i="1"/>
  <c r="F144" i="1"/>
  <c r="G144" i="1"/>
  <c r="H144" i="1"/>
  <c r="I144" i="1"/>
  <c r="J144" i="1"/>
  <c r="K144" i="1"/>
  <c r="L144" i="1" s="1"/>
  <c r="M144" i="1"/>
  <c r="N144" i="1"/>
  <c r="O144" i="1"/>
  <c r="P144" i="1"/>
  <c r="Q144" i="1"/>
  <c r="R144" i="1"/>
  <c r="S144" i="1"/>
  <c r="F157" i="1"/>
  <c r="G157" i="1"/>
  <c r="H157" i="1"/>
  <c r="I157" i="1"/>
  <c r="J157" i="1"/>
  <c r="K157" i="1"/>
  <c r="L157" i="1" s="1"/>
  <c r="M157" i="1"/>
  <c r="N157" i="1"/>
  <c r="O157" i="1"/>
  <c r="P157" i="1"/>
  <c r="Q157" i="1"/>
  <c r="R157" i="1"/>
  <c r="S157" i="1"/>
  <c r="F97" i="1"/>
  <c r="G97" i="1"/>
  <c r="H97" i="1"/>
  <c r="I97" i="1"/>
  <c r="J97" i="1"/>
  <c r="K97" i="1"/>
  <c r="L97" i="1" s="1"/>
  <c r="M97" i="1"/>
  <c r="N97" i="1"/>
  <c r="O97" i="1"/>
  <c r="P97" i="1"/>
  <c r="Q97" i="1"/>
  <c r="R97" i="1"/>
  <c r="S97" i="1"/>
  <c r="F180" i="1"/>
  <c r="G180" i="1"/>
  <c r="H180" i="1"/>
  <c r="I180" i="1"/>
  <c r="J180" i="1"/>
  <c r="K180" i="1"/>
  <c r="L180" i="1" s="1"/>
  <c r="M180" i="1"/>
  <c r="N180" i="1"/>
  <c r="O180" i="1"/>
  <c r="P180" i="1"/>
  <c r="Q180" i="1"/>
  <c r="R180" i="1"/>
  <c r="S180" i="1"/>
  <c r="F7" i="1"/>
  <c r="G7" i="1"/>
  <c r="H7" i="1"/>
  <c r="I7" i="1"/>
  <c r="J7" i="1"/>
  <c r="K7" i="1"/>
  <c r="L7" i="1" s="1"/>
  <c r="M7" i="1"/>
  <c r="N7" i="1"/>
  <c r="O7" i="1"/>
  <c r="P7" i="1"/>
  <c r="Q7" i="1"/>
  <c r="R7" i="1"/>
  <c r="S7" i="1"/>
  <c r="F178" i="1"/>
  <c r="G178" i="1"/>
  <c r="H178" i="1"/>
  <c r="I178" i="1"/>
  <c r="J178" i="1"/>
  <c r="K178" i="1"/>
  <c r="L178" i="1" s="1"/>
  <c r="M178" i="1"/>
  <c r="N178" i="1"/>
  <c r="O178" i="1"/>
  <c r="P178" i="1"/>
  <c r="Q178" i="1"/>
  <c r="R178" i="1"/>
  <c r="S178" i="1"/>
  <c r="F83" i="1"/>
  <c r="G83" i="1"/>
  <c r="H83" i="1"/>
  <c r="I83" i="1"/>
  <c r="J83" i="1"/>
  <c r="K83" i="1"/>
  <c r="L83" i="1" s="1"/>
  <c r="M83" i="1"/>
  <c r="N83" i="1"/>
  <c r="O83" i="1"/>
  <c r="P83" i="1"/>
  <c r="Q83" i="1"/>
  <c r="R83" i="1"/>
  <c r="S83" i="1"/>
  <c r="F135" i="1"/>
  <c r="G135" i="1"/>
  <c r="H135" i="1"/>
  <c r="I135" i="1"/>
  <c r="J135" i="1"/>
  <c r="K135" i="1"/>
  <c r="L135" i="1" s="1"/>
  <c r="M135" i="1"/>
  <c r="N135" i="1"/>
  <c r="O135" i="1"/>
  <c r="P135" i="1"/>
  <c r="Q135" i="1"/>
  <c r="R135" i="1"/>
  <c r="S135" i="1"/>
  <c r="F161" i="1"/>
  <c r="G161" i="1"/>
  <c r="H161" i="1"/>
  <c r="I161" i="1"/>
  <c r="J161" i="1"/>
  <c r="K161" i="1"/>
  <c r="L161" i="1" s="1"/>
  <c r="M161" i="1"/>
  <c r="N161" i="1"/>
  <c r="O161" i="1"/>
  <c r="P161" i="1"/>
  <c r="Q161" i="1"/>
  <c r="R161" i="1"/>
  <c r="S161" i="1"/>
  <c r="F24" i="1"/>
  <c r="G24" i="1"/>
  <c r="H24" i="1"/>
  <c r="I24" i="1"/>
  <c r="J24" i="1"/>
  <c r="K24" i="1"/>
  <c r="L24" i="1" s="1"/>
  <c r="M24" i="1"/>
  <c r="N24" i="1"/>
  <c r="O24" i="1"/>
  <c r="P24" i="1"/>
  <c r="Q24" i="1"/>
  <c r="R24" i="1"/>
  <c r="S24" i="1"/>
  <c r="F93" i="1"/>
  <c r="G93" i="1"/>
  <c r="H93" i="1"/>
  <c r="I93" i="1"/>
  <c r="J93" i="1"/>
  <c r="K93" i="1"/>
  <c r="L93" i="1" s="1"/>
  <c r="M93" i="1"/>
  <c r="N93" i="1"/>
  <c r="O93" i="1"/>
  <c r="P93" i="1"/>
  <c r="Q93" i="1"/>
  <c r="R93" i="1"/>
  <c r="F94" i="1"/>
  <c r="G94" i="1"/>
  <c r="H94" i="1"/>
  <c r="I94" i="1"/>
  <c r="J94" i="1"/>
  <c r="K94" i="1"/>
  <c r="L94" i="1" s="1"/>
  <c r="M94" i="1"/>
  <c r="N94" i="1"/>
  <c r="O94" i="1"/>
  <c r="P94" i="1"/>
  <c r="Q94" i="1"/>
  <c r="R94" i="1"/>
  <c r="F95" i="1"/>
  <c r="G95" i="1"/>
  <c r="H95" i="1"/>
  <c r="I95" i="1"/>
  <c r="J95" i="1"/>
  <c r="K95" i="1"/>
  <c r="L95" i="1" s="1"/>
  <c r="M95" i="1"/>
  <c r="N95" i="1"/>
  <c r="O95" i="1"/>
  <c r="P95" i="1"/>
  <c r="Q95" i="1"/>
  <c r="R95" i="1"/>
  <c r="F96" i="1"/>
  <c r="G96" i="1"/>
  <c r="H96" i="1"/>
  <c r="I96" i="1"/>
  <c r="J96" i="1"/>
  <c r="K96" i="1"/>
  <c r="L96" i="1" s="1"/>
  <c r="M96" i="1"/>
  <c r="N96" i="1"/>
  <c r="O96" i="1"/>
  <c r="P96" i="1"/>
  <c r="Q96" i="1"/>
  <c r="R96" i="1"/>
  <c r="F98" i="1"/>
  <c r="G98" i="1"/>
  <c r="H98" i="1"/>
  <c r="I98" i="1"/>
  <c r="J98" i="1"/>
  <c r="K98" i="1"/>
  <c r="L98" i="1" s="1"/>
  <c r="M98" i="1"/>
  <c r="N98" i="1"/>
  <c r="O98" i="1"/>
  <c r="P98" i="1"/>
  <c r="Q98" i="1"/>
  <c r="R98" i="1"/>
  <c r="F99" i="1"/>
  <c r="G99" i="1"/>
  <c r="H99" i="1"/>
  <c r="I99" i="1"/>
  <c r="J99" i="1"/>
  <c r="K99" i="1"/>
  <c r="L99" i="1" s="1"/>
  <c r="M99" i="1"/>
  <c r="N99" i="1"/>
  <c r="O99" i="1"/>
  <c r="P99" i="1"/>
  <c r="Q99" i="1"/>
  <c r="R99" i="1"/>
  <c r="F100" i="1"/>
  <c r="G100" i="1"/>
  <c r="H100" i="1"/>
  <c r="I100" i="1"/>
  <c r="J100" i="1"/>
  <c r="K100" i="1"/>
  <c r="L100" i="1" s="1"/>
  <c r="M100" i="1"/>
  <c r="N100" i="1"/>
  <c r="O100" i="1"/>
  <c r="P100" i="1"/>
  <c r="Q100" i="1"/>
  <c r="R100" i="1"/>
  <c r="F101" i="1"/>
  <c r="G101" i="1"/>
  <c r="H101" i="1"/>
  <c r="I101" i="1"/>
  <c r="J101" i="1"/>
  <c r="K101" i="1"/>
  <c r="L101" i="1" s="1"/>
  <c r="M101" i="1"/>
  <c r="N101" i="1"/>
  <c r="O101" i="1"/>
  <c r="P101" i="1"/>
  <c r="Q101" i="1"/>
  <c r="R101" i="1"/>
  <c r="F102" i="1"/>
  <c r="G102" i="1"/>
  <c r="H102" i="1"/>
  <c r="I102" i="1"/>
  <c r="J102" i="1"/>
  <c r="K102" i="1"/>
  <c r="L102" i="1" s="1"/>
  <c r="M102" i="1"/>
  <c r="N102" i="1"/>
  <c r="O102" i="1"/>
  <c r="P102" i="1"/>
  <c r="Q102" i="1"/>
  <c r="R102" i="1"/>
  <c r="F103" i="1"/>
  <c r="G103" i="1"/>
  <c r="H103" i="1"/>
  <c r="I103" i="1"/>
  <c r="J103" i="1"/>
  <c r="K103" i="1"/>
  <c r="L103" i="1" s="1"/>
  <c r="M103" i="1"/>
  <c r="N103" i="1"/>
  <c r="O103" i="1"/>
  <c r="P103" i="1"/>
  <c r="Q103" i="1"/>
  <c r="R103" i="1"/>
  <c r="F104" i="1"/>
  <c r="G104" i="1"/>
  <c r="H104" i="1"/>
  <c r="I104" i="1"/>
  <c r="J104" i="1"/>
  <c r="K104" i="1"/>
  <c r="L104" i="1" s="1"/>
  <c r="M104" i="1"/>
  <c r="N104" i="1"/>
  <c r="O104" i="1"/>
  <c r="P104" i="1"/>
  <c r="Q104" i="1"/>
  <c r="R104" i="1"/>
  <c r="F105" i="1"/>
  <c r="G105" i="1"/>
  <c r="H105" i="1"/>
  <c r="I105" i="1"/>
  <c r="J105" i="1"/>
  <c r="K105" i="1"/>
  <c r="L105" i="1" s="1"/>
  <c r="M105" i="1"/>
  <c r="N105" i="1"/>
  <c r="O105" i="1"/>
  <c r="P105" i="1"/>
  <c r="Q105" i="1"/>
  <c r="R105" i="1"/>
  <c r="F106" i="1"/>
  <c r="G106" i="1"/>
  <c r="H106" i="1"/>
  <c r="I106" i="1"/>
  <c r="J106" i="1"/>
  <c r="K106" i="1"/>
  <c r="L106" i="1" s="1"/>
  <c r="M106" i="1"/>
  <c r="N106" i="1"/>
  <c r="O106" i="1"/>
  <c r="P106" i="1"/>
  <c r="Q106" i="1"/>
  <c r="R106" i="1"/>
  <c r="F107" i="1"/>
  <c r="G107" i="1"/>
  <c r="H107" i="1"/>
  <c r="I107" i="1"/>
  <c r="J107" i="1"/>
  <c r="K107" i="1"/>
  <c r="L107" i="1" s="1"/>
  <c r="M107" i="1"/>
  <c r="N107" i="1"/>
  <c r="O107" i="1"/>
  <c r="P107" i="1"/>
  <c r="Q107" i="1"/>
  <c r="R107" i="1"/>
  <c r="F108" i="1"/>
  <c r="G108" i="1"/>
  <c r="H108" i="1"/>
  <c r="I108" i="1"/>
  <c r="J108" i="1"/>
  <c r="K108" i="1"/>
  <c r="L108" i="1" s="1"/>
  <c r="M108" i="1"/>
  <c r="N108" i="1"/>
  <c r="O108" i="1"/>
  <c r="P108" i="1"/>
  <c r="Q108" i="1"/>
  <c r="R108" i="1"/>
  <c r="F109" i="1"/>
  <c r="G109" i="1"/>
  <c r="H109" i="1"/>
  <c r="I109" i="1"/>
  <c r="J109" i="1"/>
  <c r="K109" i="1"/>
  <c r="L109" i="1" s="1"/>
  <c r="M109" i="1"/>
  <c r="N109" i="1"/>
  <c r="O109" i="1"/>
  <c r="P109" i="1"/>
  <c r="Q109" i="1"/>
  <c r="R109" i="1"/>
  <c r="F110" i="1"/>
  <c r="G110" i="1"/>
  <c r="H110" i="1"/>
  <c r="I110" i="1"/>
  <c r="J110" i="1"/>
  <c r="K110" i="1"/>
  <c r="L110" i="1" s="1"/>
  <c r="M110" i="1"/>
  <c r="N110" i="1"/>
  <c r="O110" i="1"/>
  <c r="P110" i="1"/>
  <c r="Q110" i="1"/>
  <c r="R110" i="1"/>
  <c r="F111" i="1"/>
  <c r="G111" i="1"/>
  <c r="H111" i="1"/>
  <c r="I111" i="1"/>
  <c r="J111" i="1"/>
  <c r="K111" i="1"/>
  <c r="L111" i="1" s="1"/>
  <c r="M111" i="1"/>
  <c r="N111" i="1"/>
  <c r="O111" i="1"/>
  <c r="P111" i="1"/>
  <c r="Q111" i="1"/>
  <c r="R111" i="1"/>
  <c r="F112" i="1"/>
  <c r="G112" i="1"/>
  <c r="H112" i="1"/>
  <c r="I112" i="1"/>
  <c r="J112" i="1"/>
  <c r="K112" i="1"/>
  <c r="L112" i="1" s="1"/>
  <c r="M112" i="1"/>
  <c r="N112" i="1"/>
  <c r="O112" i="1"/>
  <c r="P112" i="1"/>
  <c r="Q112" i="1"/>
  <c r="R112" i="1"/>
  <c r="F113" i="1"/>
  <c r="G113" i="1"/>
  <c r="H113" i="1"/>
  <c r="I113" i="1"/>
  <c r="J113" i="1"/>
  <c r="K113" i="1"/>
  <c r="L113" i="1" s="1"/>
  <c r="M113" i="1"/>
  <c r="N113" i="1"/>
  <c r="O113" i="1"/>
  <c r="P113" i="1"/>
  <c r="Q113" i="1"/>
  <c r="R113" i="1"/>
  <c r="F114" i="1"/>
  <c r="G114" i="1"/>
  <c r="H114" i="1"/>
  <c r="I114" i="1"/>
  <c r="J114" i="1"/>
  <c r="K114" i="1"/>
  <c r="L114" i="1" s="1"/>
  <c r="M114" i="1"/>
  <c r="N114" i="1"/>
  <c r="O114" i="1"/>
  <c r="P114" i="1"/>
  <c r="Q114" i="1"/>
  <c r="R114" i="1"/>
  <c r="F115" i="1"/>
  <c r="G115" i="1"/>
  <c r="H115" i="1"/>
  <c r="I115" i="1"/>
  <c r="J115" i="1"/>
  <c r="K115" i="1"/>
  <c r="L115" i="1" s="1"/>
  <c r="M115" i="1"/>
  <c r="N115" i="1"/>
  <c r="O115" i="1"/>
  <c r="P115" i="1"/>
  <c r="Q115" i="1"/>
  <c r="R115" i="1"/>
  <c r="F116" i="1"/>
  <c r="G116" i="1"/>
  <c r="H116" i="1"/>
  <c r="I116" i="1"/>
  <c r="J116" i="1"/>
  <c r="K116" i="1"/>
  <c r="L116" i="1" s="1"/>
  <c r="M116" i="1"/>
  <c r="N116" i="1"/>
  <c r="O116" i="1"/>
  <c r="P116" i="1"/>
  <c r="Q116" i="1"/>
  <c r="R116" i="1"/>
  <c r="F117" i="1"/>
  <c r="G117" i="1"/>
  <c r="H117" i="1"/>
  <c r="I117" i="1"/>
  <c r="J117" i="1"/>
  <c r="K117" i="1"/>
  <c r="L117" i="1" s="1"/>
  <c r="M117" i="1"/>
  <c r="N117" i="1"/>
  <c r="O117" i="1"/>
  <c r="P117" i="1"/>
  <c r="Q117" i="1"/>
  <c r="R117" i="1"/>
  <c r="F118" i="1"/>
  <c r="G118" i="1"/>
  <c r="H118" i="1"/>
  <c r="I118" i="1"/>
  <c r="J118" i="1"/>
  <c r="K118" i="1"/>
  <c r="L118" i="1" s="1"/>
  <c r="M118" i="1"/>
  <c r="N118" i="1"/>
  <c r="O118" i="1"/>
  <c r="P118" i="1"/>
  <c r="Q118" i="1"/>
  <c r="R118" i="1"/>
  <c r="F119" i="1"/>
  <c r="G119" i="1"/>
  <c r="H119" i="1"/>
  <c r="I119" i="1"/>
  <c r="J119" i="1"/>
  <c r="K119" i="1"/>
  <c r="L119" i="1" s="1"/>
  <c r="M119" i="1"/>
  <c r="N119" i="1"/>
  <c r="O119" i="1"/>
  <c r="P119" i="1"/>
  <c r="Q119" i="1"/>
  <c r="R119" i="1"/>
  <c r="F120" i="1"/>
  <c r="G120" i="1"/>
  <c r="H120" i="1"/>
  <c r="I120" i="1"/>
  <c r="J120" i="1"/>
  <c r="K120" i="1"/>
  <c r="L120" i="1" s="1"/>
  <c r="M120" i="1"/>
  <c r="N120" i="1"/>
  <c r="O120" i="1"/>
  <c r="P120" i="1"/>
  <c r="Q120" i="1"/>
  <c r="R120" i="1"/>
  <c r="F121" i="1"/>
  <c r="G121" i="1"/>
  <c r="H121" i="1"/>
  <c r="I121" i="1"/>
  <c r="J121" i="1"/>
  <c r="K121" i="1"/>
  <c r="L121" i="1" s="1"/>
  <c r="M121" i="1"/>
  <c r="N121" i="1"/>
  <c r="O121" i="1"/>
  <c r="P121" i="1"/>
  <c r="Q121" i="1"/>
  <c r="R121" i="1"/>
  <c r="F122" i="1"/>
  <c r="G122" i="1"/>
  <c r="H122" i="1"/>
  <c r="I122" i="1"/>
  <c r="J122" i="1"/>
  <c r="K122" i="1"/>
  <c r="L122" i="1" s="1"/>
  <c r="M122" i="1"/>
  <c r="N122" i="1"/>
  <c r="O122" i="1"/>
  <c r="P122" i="1"/>
  <c r="Q122" i="1"/>
  <c r="R122" i="1"/>
  <c r="F123" i="1"/>
  <c r="G123" i="1"/>
  <c r="H123" i="1"/>
  <c r="I123" i="1"/>
  <c r="J123" i="1"/>
  <c r="K123" i="1"/>
  <c r="L123" i="1" s="1"/>
  <c r="M123" i="1"/>
  <c r="N123" i="1"/>
  <c r="O123" i="1"/>
  <c r="P123" i="1"/>
  <c r="Q123" i="1"/>
  <c r="R123" i="1"/>
  <c r="F124" i="1"/>
  <c r="G124" i="1"/>
  <c r="H124" i="1"/>
  <c r="I124" i="1"/>
  <c r="J124" i="1"/>
  <c r="K124" i="1"/>
  <c r="L124" i="1" s="1"/>
  <c r="M124" i="1"/>
  <c r="N124" i="1"/>
  <c r="O124" i="1"/>
  <c r="P124" i="1"/>
  <c r="Q124" i="1"/>
  <c r="R124" i="1"/>
  <c r="F125" i="1"/>
  <c r="G125" i="1"/>
  <c r="H125" i="1"/>
  <c r="I125" i="1"/>
  <c r="J125" i="1"/>
  <c r="K125" i="1"/>
  <c r="L125" i="1" s="1"/>
  <c r="M125" i="1"/>
  <c r="N125" i="1"/>
  <c r="O125" i="1"/>
  <c r="P125" i="1"/>
  <c r="Q125" i="1"/>
  <c r="R125" i="1"/>
  <c r="F126" i="1"/>
  <c r="G126" i="1"/>
  <c r="H126" i="1"/>
  <c r="I126" i="1"/>
  <c r="J126" i="1"/>
  <c r="K126" i="1"/>
  <c r="L126" i="1" s="1"/>
  <c r="M126" i="1"/>
  <c r="N126" i="1"/>
  <c r="O126" i="1"/>
  <c r="P126" i="1"/>
  <c r="Q126" i="1"/>
  <c r="R126" i="1"/>
  <c r="F127" i="1"/>
  <c r="G127" i="1"/>
  <c r="H127" i="1"/>
  <c r="I127" i="1"/>
  <c r="J127" i="1"/>
  <c r="K127" i="1"/>
  <c r="L127" i="1" s="1"/>
  <c r="M127" i="1"/>
  <c r="N127" i="1"/>
  <c r="O127" i="1"/>
  <c r="P127" i="1"/>
  <c r="Q127" i="1"/>
  <c r="R127" i="1"/>
  <c r="F128" i="1"/>
  <c r="G128" i="1"/>
  <c r="H128" i="1"/>
  <c r="I128" i="1"/>
  <c r="J128" i="1"/>
  <c r="K128" i="1"/>
  <c r="L128" i="1" s="1"/>
  <c r="M128" i="1"/>
  <c r="N128" i="1"/>
  <c r="O128" i="1"/>
  <c r="P128" i="1"/>
  <c r="Q128" i="1"/>
  <c r="R128" i="1"/>
  <c r="F129" i="1"/>
  <c r="G129" i="1"/>
  <c r="H129" i="1"/>
  <c r="I129" i="1"/>
  <c r="J129" i="1"/>
  <c r="K129" i="1"/>
  <c r="L129" i="1" s="1"/>
  <c r="M129" i="1"/>
  <c r="N129" i="1"/>
  <c r="O129" i="1"/>
  <c r="P129" i="1"/>
  <c r="Q129" i="1"/>
  <c r="R129" i="1"/>
  <c r="F130" i="1"/>
  <c r="G130" i="1"/>
  <c r="H130" i="1"/>
  <c r="I130" i="1"/>
  <c r="J130" i="1"/>
  <c r="K130" i="1"/>
  <c r="L130" i="1" s="1"/>
  <c r="M130" i="1"/>
  <c r="N130" i="1"/>
  <c r="O130" i="1"/>
  <c r="P130" i="1"/>
  <c r="Q130" i="1"/>
  <c r="R130" i="1"/>
  <c r="F131" i="1"/>
  <c r="G131" i="1"/>
  <c r="H131" i="1"/>
  <c r="I131" i="1"/>
  <c r="J131" i="1"/>
  <c r="K131" i="1"/>
  <c r="L131" i="1" s="1"/>
  <c r="M131" i="1"/>
  <c r="N131" i="1"/>
  <c r="O131" i="1"/>
  <c r="P131" i="1"/>
  <c r="Q131" i="1"/>
  <c r="R131" i="1"/>
  <c r="F132" i="1"/>
  <c r="G132" i="1"/>
  <c r="H132" i="1"/>
  <c r="I132" i="1"/>
  <c r="J132" i="1"/>
  <c r="K132" i="1"/>
  <c r="L132" i="1" s="1"/>
  <c r="M132" i="1"/>
  <c r="N132" i="1"/>
  <c r="O132" i="1"/>
  <c r="P132" i="1"/>
  <c r="Q132" i="1"/>
  <c r="R132" i="1"/>
  <c r="F133" i="1"/>
  <c r="G133" i="1"/>
  <c r="H133" i="1"/>
  <c r="I133" i="1"/>
  <c r="J133" i="1"/>
  <c r="K133" i="1"/>
  <c r="L133" i="1" s="1"/>
  <c r="M133" i="1"/>
  <c r="N133" i="1"/>
  <c r="O133" i="1"/>
  <c r="P133" i="1"/>
  <c r="Q133" i="1"/>
  <c r="R133" i="1"/>
  <c r="F134" i="1"/>
  <c r="G134" i="1"/>
  <c r="H134" i="1"/>
  <c r="I134" i="1"/>
  <c r="J134" i="1"/>
  <c r="K134" i="1"/>
  <c r="L134" i="1" s="1"/>
  <c r="M134" i="1"/>
  <c r="N134" i="1"/>
  <c r="O134" i="1"/>
  <c r="P134" i="1"/>
  <c r="Q134" i="1"/>
  <c r="R134" i="1"/>
  <c r="F136" i="1"/>
  <c r="G136" i="1"/>
  <c r="H136" i="1"/>
  <c r="I136" i="1"/>
  <c r="J136" i="1"/>
  <c r="K136" i="1"/>
  <c r="L136" i="1" s="1"/>
  <c r="M136" i="1"/>
  <c r="N136" i="1"/>
  <c r="O136" i="1"/>
  <c r="P136" i="1"/>
  <c r="Q136" i="1"/>
  <c r="R136" i="1"/>
  <c r="F137" i="1"/>
  <c r="G137" i="1"/>
  <c r="H137" i="1"/>
  <c r="I137" i="1"/>
  <c r="J137" i="1"/>
  <c r="K137" i="1"/>
  <c r="L137" i="1" s="1"/>
  <c r="M137" i="1"/>
  <c r="N137" i="1"/>
  <c r="O137" i="1"/>
  <c r="P137" i="1"/>
  <c r="Q137" i="1"/>
  <c r="R137" i="1"/>
  <c r="F138" i="1"/>
  <c r="G138" i="1"/>
  <c r="H138" i="1"/>
  <c r="I138" i="1"/>
  <c r="J138" i="1"/>
  <c r="K138" i="1"/>
  <c r="L138" i="1" s="1"/>
  <c r="M138" i="1"/>
  <c r="N138" i="1"/>
  <c r="O138" i="1"/>
  <c r="P138" i="1"/>
  <c r="Q138" i="1"/>
  <c r="R138" i="1"/>
  <c r="F139" i="1"/>
  <c r="G139" i="1"/>
  <c r="H139" i="1"/>
  <c r="I139" i="1"/>
  <c r="J139" i="1"/>
  <c r="K139" i="1"/>
  <c r="L139" i="1" s="1"/>
  <c r="M139" i="1"/>
  <c r="N139" i="1"/>
  <c r="O139" i="1"/>
  <c r="P139" i="1"/>
  <c r="Q139" i="1"/>
  <c r="R139" i="1"/>
  <c r="F140" i="1"/>
  <c r="G140" i="1"/>
  <c r="H140" i="1"/>
  <c r="I140" i="1"/>
  <c r="J140" i="1"/>
  <c r="K140" i="1"/>
  <c r="L140" i="1" s="1"/>
  <c r="M140" i="1"/>
  <c r="N140" i="1"/>
  <c r="O140" i="1"/>
  <c r="P140" i="1"/>
  <c r="Q140" i="1"/>
  <c r="R140" i="1"/>
  <c r="F141" i="1"/>
  <c r="G141" i="1"/>
  <c r="H141" i="1"/>
  <c r="I141" i="1"/>
  <c r="J141" i="1"/>
  <c r="K141" i="1"/>
  <c r="L141" i="1" s="1"/>
  <c r="M141" i="1"/>
  <c r="N141" i="1"/>
  <c r="O141" i="1"/>
  <c r="P141" i="1"/>
  <c r="Q141" i="1"/>
  <c r="R141" i="1"/>
  <c r="F142" i="1"/>
  <c r="G142" i="1"/>
  <c r="H142" i="1"/>
  <c r="I142" i="1"/>
  <c r="J142" i="1"/>
  <c r="K142" i="1"/>
  <c r="L142" i="1" s="1"/>
  <c r="M142" i="1"/>
  <c r="N142" i="1"/>
  <c r="O142" i="1"/>
  <c r="P142" i="1"/>
  <c r="Q142" i="1"/>
  <c r="R142" i="1"/>
  <c r="F143" i="1"/>
  <c r="G143" i="1"/>
  <c r="H143" i="1"/>
  <c r="I143" i="1"/>
  <c r="J143" i="1"/>
  <c r="K143" i="1"/>
  <c r="L143" i="1" s="1"/>
  <c r="M143" i="1"/>
  <c r="N143" i="1"/>
  <c r="O143" i="1"/>
  <c r="P143" i="1"/>
  <c r="Q143" i="1"/>
  <c r="R143" i="1"/>
  <c r="F145" i="1"/>
  <c r="G145" i="1"/>
  <c r="H145" i="1"/>
  <c r="I145" i="1"/>
  <c r="J145" i="1"/>
  <c r="K145" i="1"/>
  <c r="L145" i="1" s="1"/>
  <c r="M145" i="1"/>
  <c r="N145" i="1"/>
  <c r="O145" i="1"/>
  <c r="P145" i="1"/>
  <c r="Q145" i="1"/>
  <c r="R145" i="1"/>
  <c r="F146" i="1"/>
  <c r="G146" i="1"/>
  <c r="H146" i="1"/>
  <c r="I146" i="1"/>
  <c r="J146" i="1"/>
  <c r="K146" i="1"/>
  <c r="L146" i="1" s="1"/>
  <c r="M146" i="1"/>
  <c r="N146" i="1"/>
  <c r="O146" i="1"/>
  <c r="P146" i="1"/>
  <c r="Q146" i="1"/>
  <c r="R146" i="1"/>
  <c r="F147" i="1"/>
  <c r="G147" i="1"/>
  <c r="H147" i="1"/>
  <c r="I147" i="1"/>
  <c r="J147" i="1"/>
  <c r="K147" i="1"/>
  <c r="L147" i="1" s="1"/>
  <c r="M147" i="1"/>
  <c r="N147" i="1"/>
  <c r="O147" i="1"/>
  <c r="P147" i="1"/>
  <c r="Q147" i="1"/>
  <c r="R147" i="1"/>
  <c r="F148" i="1"/>
  <c r="G148" i="1"/>
  <c r="H148" i="1"/>
  <c r="I148" i="1"/>
  <c r="J148" i="1"/>
  <c r="K148" i="1"/>
  <c r="L148" i="1" s="1"/>
  <c r="M148" i="1"/>
  <c r="N148" i="1"/>
  <c r="O148" i="1"/>
  <c r="P148" i="1"/>
  <c r="Q148" i="1"/>
  <c r="R148" i="1"/>
  <c r="F149" i="1"/>
  <c r="G149" i="1"/>
  <c r="H149" i="1"/>
  <c r="I149" i="1"/>
  <c r="J149" i="1"/>
  <c r="K149" i="1"/>
  <c r="L149" i="1" s="1"/>
  <c r="M149" i="1"/>
  <c r="N149" i="1"/>
  <c r="O149" i="1"/>
  <c r="P149" i="1"/>
  <c r="Q149" i="1"/>
  <c r="R149" i="1"/>
  <c r="F150" i="1"/>
  <c r="G150" i="1"/>
  <c r="H150" i="1"/>
  <c r="I150" i="1"/>
  <c r="J150" i="1"/>
  <c r="K150" i="1"/>
  <c r="L150" i="1" s="1"/>
  <c r="M150" i="1"/>
  <c r="N150" i="1"/>
  <c r="O150" i="1"/>
  <c r="P150" i="1"/>
  <c r="Q150" i="1"/>
  <c r="R150" i="1"/>
  <c r="F151" i="1"/>
  <c r="G151" i="1"/>
  <c r="H151" i="1"/>
  <c r="I151" i="1"/>
  <c r="J151" i="1"/>
  <c r="K151" i="1"/>
  <c r="L151" i="1" s="1"/>
  <c r="M151" i="1"/>
  <c r="N151" i="1"/>
  <c r="O151" i="1"/>
  <c r="P151" i="1"/>
  <c r="Q151" i="1"/>
  <c r="R151" i="1"/>
  <c r="F152" i="1"/>
  <c r="G152" i="1"/>
  <c r="H152" i="1"/>
  <c r="I152" i="1"/>
  <c r="J152" i="1"/>
  <c r="K152" i="1"/>
  <c r="L152" i="1" s="1"/>
  <c r="M152" i="1"/>
  <c r="N152" i="1"/>
  <c r="O152" i="1"/>
  <c r="P152" i="1"/>
  <c r="Q152" i="1"/>
  <c r="R152" i="1"/>
  <c r="F153" i="1"/>
  <c r="G153" i="1"/>
  <c r="H153" i="1"/>
  <c r="I153" i="1"/>
  <c r="J153" i="1"/>
  <c r="K153" i="1"/>
  <c r="L153" i="1" s="1"/>
  <c r="M153" i="1"/>
  <c r="N153" i="1"/>
  <c r="O153" i="1"/>
  <c r="P153" i="1"/>
  <c r="Q153" i="1"/>
  <c r="R153" i="1"/>
  <c r="F154" i="1"/>
  <c r="G154" i="1"/>
  <c r="H154" i="1"/>
  <c r="I154" i="1"/>
  <c r="J154" i="1"/>
  <c r="K154" i="1"/>
  <c r="L154" i="1" s="1"/>
  <c r="M154" i="1"/>
  <c r="N154" i="1"/>
  <c r="O154" i="1"/>
  <c r="P154" i="1"/>
  <c r="Q154" i="1"/>
  <c r="R154" i="1"/>
  <c r="F155" i="1"/>
  <c r="G155" i="1"/>
  <c r="H155" i="1"/>
  <c r="I155" i="1"/>
  <c r="J155" i="1"/>
  <c r="K155" i="1"/>
  <c r="L155" i="1" s="1"/>
  <c r="M155" i="1"/>
  <c r="N155" i="1"/>
  <c r="O155" i="1"/>
  <c r="P155" i="1"/>
  <c r="Q155" i="1"/>
  <c r="R155" i="1"/>
  <c r="F156" i="1"/>
  <c r="G156" i="1"/>
  <c r="H156" i="1"/>
  <c r="I156" i="1"/>
  <c r="J156" i="1"/>
  <c r="K156" i="1"/>
  <c r="L156" i="1" s="1"/>
  <c r="M156" i="1"/>
  <c r="N156" i="1"/>
  <c r="O156" i="1"/>
  <c r="P156" i="1"/>
  <c r="Q156" i="1"/>
  <c r="R156" i="1"/>
  <c r="F158" i="1"/>
  <c r="G158" i="1"/>
  <c r="H158" i="1"/>
  <c r="I158" i="1"/>
  <c r="J158" i="1"/>
  <c r="K158" i="1"/>
  <c r="L158" i="1" s="1"/>
  <c r="M158" i="1"/>
  <c r="N158" i="1"/>
  <c r="O158" i="1"/>
  <c r="P158" i="1"/>
  <c r="Q158" i="1"/>
  <c r="R158" i="1"/>
  <c r="F159" i="1"/>
  <c r="G159" i="1"/>
  <c r="H159" i="1"/>
  <c r="I159" i="1"/>
  <c r="J159" i="1"/>
  <c r="K159" i="1"/>
  <c r="L159" i="1" s="1"/>
  <c r="M159" i="1"/>
  <c r="N159" i="1"/>
  <c r="O159" i="1"/>
  <c r="P159" i="1"/>
  <c r="Q159" i="1"/>
  <c r="R159" i="1"/>
  <c r="F160" i="1"/>
  <c r="G160" i="1"/>
  <c r="H160" i="1"/>
  <c r="I160" i="1"/>
  <c r="J160" i="1"/>
  <c r="K160" i="1"/>
  <c r="L160" i="1" s="1"/>
  <c r="M160" i="1"/>
  <c r="N160" i="1"/>
  <c r="O160" i="1"/>
  <c r="P160" i="1"/>
  <c r="Q160" i="1"/>
  <c r="R160" i="1"/>
  <c r="F162" i="1"/>
  <c r="G162" i="1"/>
  <c r="H162" i="1"/>
  <c r="I162" i="1"/>
  <c r="J162" i="1"/>
  <c r="K162" i="1"/>
  <c r="L162" i="1" s="1"/>
  <c r="M162" i="1"/>
  <c r="N162" i="1"/>
  <c r="O162" i="1"/>
  <c r="P162" i="1"/>
  <c r="Q162" i="1"/>
  <c r="R162" i="1"/>
  <c r="F163" i="1"/>
  <c r="G163" i="1"/>
  <c r="H163" i="1"/>
  <c r="I163" i="1"/>
  <c r="J163" i="1"/>
  <c r="K163" i="1"/>
  <c r="L163" i="1" s="1"/>
  <c r="M163" i="1"/>
  <c r="N163" i="1"/>
  <c r="O163" i="1"/>
  <c r="P163" i="1"/>
  <c r="Q163" i="1"/>
  <c r="R163" i="1"/>
  <c r="F164" i="1"/>
  <c r="G164" i="1"/>
  <c r="H164" i="1"/>
  <c r="I164" i="1"/>
  <c r="J164" i="1"/>
  <c r="K164" i="1"/>
  <c r="L164" i="1" s="1"/>
  <c r="M164" i="1"/>
  <c r="N164" i="1"/>
  <c r="O164" i="1"/>
  <c r="P164" i="1"/>
  <c r="Q164" i="1"/>
  <c r="R164" i="1"/>
  <c r="F165" i="1"/>
  <c r="G165" i="1"/>
  <c r="H165" i="1"/>
  <c r="I165" i="1"/>
  <c r="J165" i="1"/>
  <c r="K165" i="1"/>
  <c r="L165" i="1" s="1"/>
  <c r="M165" i="1"/>
  <c r="N165" i="1"/>
  <c r="O165" i="1"/>
  <c r="P165" i="1"/>
  <c r="Q165" i="1"/>
  <c r="R165" i="1"/>
  <c r="F166" i="1"/>
  <c r="G166" i="1"/>
  <c r="H166" i="1"/>
  <c r="I166" i="1"/>
  <c r="J166" i="1"/>
  <c r="K166" i="1"/>
  <c r="L166" i="1" s="1"/>
  <c r="M166" i="1"/>
  <c r="N166" i="1"/>
  <c r="O166" i="1"/>
  <c r="P166" i="1"/>
  <c r="Q166" i="1"/>
  <c r="R166" i="1"/>
  <c r="F167" i="1"/>
  <c r="G167" i="1"/>
  <c r="H167" i="1"/>
  <c r="I167" i="1"/>
  <c r="J167" i="1"/>
  <c r="K167" i="1"/>
  <c r="L167" i="1" s="1"/>
  <c r="M167" i="1"/>
  <c r="N167" i="1"/>
  <c r="O167" i="1"/>
  <c r="P167" i="1"/>
  <c r="Q167" i="1"/>
  <c r="R167" i="1"/>
  <c r="F168" i="1"/>
  <c r="G168" i="1"/>
  <c r="H168" i="1"/>
  <c r="I168" i="1"/>
  <c r="J168" i="1"/>
  <c r="K168" i="1"/>
  <c r="L168" i="1" s="1"/>
  <c r="M168" i="1"/>
  <c r="N168" i="1"/>
  <c r="O168" i="1"/>
  <c r="P168" i="1"/>
  <c r="Q168" i="1"/>
  <c r="R168" i="1"/>
  <c r="F169" i="1"/>
  <c r="G169" i="1"/>
  <c r="H169" i="1"/>
  <c r="I169" i="1"/>
  <c r="J169" i="1"/>
  <c r="K169" i="1"/>
  <c r="L169" i="1" s="1"/>
  <c r="M169" i="1"/>
  <c r="N169" i="1"/>
  <c r="O169" i="1"/>
  <c r="P169" i="1"/>
  <c r="Q169" i="1"/>
  <c r="R169" i="1"/>
  <c r="F170" i="1"/>
  <c r="G170" i="1"/>
  <c r="H170" i="1"/>
  <c r="I170" i="1"/>
  <c r="J170" i="1"/>
  <c r="K170" i="1"/>
  <c r="L170" i="1" s="1"/>
  <c r="M170" i="1"/>
  <c r="N170" i="1"/>
  <c r="O170" i="1"/>
  <c r="P170" i="1"/>
  <c r="Q170" i="1"/>
  <c r="R170" i="1"/>
  <c r="F171" i="1"/>
  <c r="G171" i="1"/>
  <c r="H171" i="1"/>
  <c r="I171" i="1"/>
  <c r="J171" i="1"/>
  <c r="K171" i="1"/>
  <c r="L171" i="1" s="1"/>
  <c r="M171" i="1"/>
  <c r="N171" i="1"/>
  <c r="O171" i="1"/>
  <c r="P171" i="1"/>
  <c r="Q171" i="1"/>
  <c r="R171" i="1"/>
  <c r="F172" i="1"/>
  <c r="G172" i="1"/>
  <c r="H172" i="1"/>
  <c r="I172" i="1"/>
  <c r="J172" i="1"/>
  <c r="K172" i="1"/>
  <c r="L172" i="1" s="1"/>
  <c r="M172" i="1"/>
  <c r="N172" i="1"/>
  <c r="O172" i="1"/>
  <c r="P172" i="1"/>
  <c r="Q172" i="1"/>
  <c r="R172" i="1"/>
  <c r="F173" i="1"/>
  <c r="G173" i="1"/>
  <c r="H173" i="1"/>
  <c r="I173" i="1"/>
  <c r="J173" i="1"/>
  <c r="K173" i="1"/>
  <c r="L173" i="1" s="1"/>
  <c r="M173" i="1"/>
  <c r="N173" i="1"/>
  <c r="O173" i="1"/>
  <c r="P173" i="1"/>
  <c r="Q173" i="1"/>
  <c r="R173" i="1"/>
  <c r="F174" i="1"/>
  <c r="G174" i="1"/>
  <c r="H174" i="1"/>
  <c r="I174" i="1"/>
  <c r="J174" i="1"/>
  <c r="K174" i="1"/>
  <c r="L174" i="1" s="1"/>
  <c r="M174" i="1"/>
  <c r="N174" i="1"/>
  <c r="O174" i="1"/>
  <c r="P174" i="1"/>
  <c r="Q174" i="1"/>
  <c r="R174" i="1"/>
  <c r="F175" i="1"/>
  <c r="G175" i="1"/>
  <c r="H175" i="1"/>
  <c r="I175" i="1"/>
  <c r="J175" i="1"/>
  <c r="K175" i="1"/>
  <c r="L175" i="1" s="1"/>
  <c r="M175" i="1"/>
  <c r="N175" i="1"/>
  <c r="O175" i="1"/>
  <c r="P175" i="1"/>
  <c r="Q175" i="1"/>
  <c r="R175" i="1"/>
  <c r="F176" i="1"/>
  <c r="G176" i="1"/>
  <c r="H176" i="1"/>
  <c r="I176" i="1"/>
  <c r="J176" i="1"/>
  <c r="K176" i="1"/>
  <c r="L176" i="1" s="1"/>
  <c r="M176" i="1"/>
  <c r="N176" i="1"/>
  <c r="O176" i="1"/>
  <c r="P176" i="1"/>
  <c r="Q176" i="1"/>
  <c r="R176" i="1"/>
  <c r="F177" i="1"/>
  <c r="G177" i="1"/>
  <c r="H177" i="1"/>
  <c r="I177" i="1"/>
  <c r="J177" i="1"/>
  <c r="K177" i="1"/>
  <c r="L177" i="1" s="1"/>
  <c r="M177" i="1"/>
  <c r="N177" i="1"/>
  <c r="O177" i="1"/>
  <c r="P177" i="1"/>
  <c r="Q177" i="1"/>
  <c r="R177" i="1"/>
  <c r="F179" i="1"/>
  <c r="G179" i="1"/>
  <c r="H179" i="1"/>
  <c r="I179" i="1"/>
  <c r="J179" i="1"/>
  <c r="K179" i="1"/>
  <c r="L179" i="1" s="1"/>
  <c r="M179" i="1"/>
  <c r="N179" i="1"/>
  <c r="O179" i="1"/>
  <c r="P179" i="1"/>
  <c r="Q179" i="1"/>
  <c r="R179" i="1"/>
  <c r="F181" i="1"/>
  <c r="G181" i="1"/>
  <c r="H181" i="1"/>
  <c r="I181" i="1"/>
  <c r="J181" i="1"/>
  <c r="K181" i="1"/>
  <c r="L181" i="1" s="1"/>
  <c r="M181" i="1"/>
  <c r="N181" i="1"/>
  <c r="O181" i="1"/>
  <c r="P181" i="1"/>
  <c r="Q181" i="1"/>
  <c r="R181" i="1"/>
  <c r="F182" i="1"/>
  <c r="G182" i="1"/>
  <c r="H182" i="1"/>
  <c r="I182" i="1"/>
  <c r="J182" i="1"/>
  <c r="K182" i="1"/>
  <c r="L182" i="1" s="1"/>
  <c r="M182" i="1"/>
  <c r="N182" i="1"/>
  <c r="O182" i="1"/>
  <c r="P182" i="1"/>
  <c r="Q182" i="1"/>
  <c r="R182" i="1"/>
  <c r="F183" i="1"/>
  <c r="G183" i="1"/>
  <c r="H183" i="1"/>
  <c r="I183" i="1"/>
  <c r="J183" i="1"/>
  <c r="K183" i="1"/>
  <c r="L183" i="1" s="1"/>
  <c r="M183" i="1"/>
  <c r="N183" i="1"/>
  <c r="O183" i="1"/>
  <c r="P183" i="1"/>
  <c r="Q183" i="1"/>
  <c r="R183" i="1"/>
  <c r="F184" i="1"/>
  <c r="G184" i="1"/>
  <c r="H184" i="1"/>
  <c r="I184" i="1"/>
  <c r="J184" i="1"/>
  <c r="K184" i="1"/>
  <c r="L184" i="1" s="1"/>
  <c r="M184" i="1"/>
  <c r="N184" i="1"/>
  <c r="O184" i="1"/>
  <c r="P184" i="1"/>
  <c r="Q184" i="1"/>
  <c r="R184" i="1"/>
  <c r="F185" i="1"/>
  <c r="G185" i="1"/>
  <c r="H185" i="1"/>
  <c r="I185" i="1"/>
  <c r="J185" i="1"/>
  <c r="K185" i="1"/>
  <c r="L185" i="1" s="1"/>
  <c r="M185" i="1"/>
  <c r="N185" i="1"/>
  <c r="O185" i="1"/>
  <c r="P185" i="1"/>
  <c r="Q185" i="1"/>
  <c r="R185" i="1"/>
  <c r="F186" i="1"/>
  <c r="G186" i="1"/>
  <c r="H186" i="1"/>
  <c r="I186" i="1"/>
  <c r="J186" i="1"/>
  <c r="K186" i="1"/>
  <c r="L186" i="1" s="1"/>
  <c r="M186" i="1"/>
  <c r="N186" i="1"/>
  <c r="O186" i="1"/>
  <c r="P186" i="1"/>
  <c r="Q186" i="1"/>
  <c r="R186" i="1"/>
  <c r="F187" i="1"/>
  <c r="G187" i="1"/>
  <c r="H187" i="1"/>
  <c r="I187" i="1"/>
  <c r="J187" i="1"/>
  <c r="K187" i="1"/>
  <c r="L187" i="1" s="1"/>
  <c r="M187" i="1"/>
  <c r="N187" i="1"/>
  <c r="O187" i="1"/>
  <c r="P187" i="1"/>
  <c r="Q187" i="1"/>
  <c r="R187" i="1"/>
  <c r="F188" i="1"/>
  <c r="G188" i="1"/>
  <c r="H188" i="1"/>
  <c r="I188" i="1"/>
  <c r="J188" i="1"/>
  <c r="K188" i="1"/>
  <c r="L188" i="1" s="1"/>
  <c r="M188" i="1"/>
  <c r="N188" i="1"/>
  <c r="O188" i="1"/>
  <c r="P188" i="1"/>
  <c r="Q188" i="1"/>
  <c r="R188" i="1"/>
  <c r="F189" i="1"/>
  <c r="G189" i="1"/>
  <c r="H189" i="1"/>
  <c r="I189" i="1"/>
  <c r="J189" i="1"/>
  <c r="K189" i="1"/>
  <c r="L189" i="1" s="1"/>
  <c r="M189" i="1"/>
  <c r="N189" i="1"/>
  <c r="O189" i="1"/>
  <c r="P189" i="1"/>
  <c r="Q189" i="1"/>
  <c r="R189" i="1"/>
  <c r="F190" i="1"/>
  <c r="G190" i="1"/>
  <c r="H190" i="1"/>
  <c r="I190" i="1"/>
  <c r="J190" i="1"/>
  <c r="K190" i="1"/>
  <c r="L190" i="1" s="1"/>
  <c r="M190" i="1"/>
  <c r="N190" i="1"/>
  <c r="O190" i="1"/>
  <c r="P190" i="1"/>
  <c r="Q190" i="1"/>
  <c r="R190" i="1"/>
  <c r="F191" i="1"/>
  <c r="G191" i="1"/>
  <c r="H191" i="1"/>
  <c r="I191" i="1"/>
  <c r="J191" i="1"/>
  <c r="K191" i="1"/>
  <c r="L191" i="1" s="1"/>
  <c r="M191" i="1"/>
  <c r="N191" i="1"/>
  <c r="O191" i="1"/>
  <c r="P191" i="1"/>
  <c r="Q191" i="1"/>
  <c r="R191" i="1"/>
  <c r="F192" i="1"/>
  <c r="G192" i="1"/>
  <c r="H192" i="1"/>
  <c r="I192" i="1"/>
  <c r="J192" i="1"/>
  <c r="K192" i="1"/>
  <c r="L192" i="1" s="1"/>
  <c r="M192" i="1"/>
  <c r="N192" i="1"/>
  <c r="O192" i="1"/>
  <c r="P192" i="1"/>
  <c r="Q192" i="1"/>
  <c r="R192" i="1"/>
  <c r="F193" i="1"/>
  <c r="G193" i="1"/>
  <c r="H193" i="1"/>
  <c r="I193" i="1"/>
  <c r="J193" i="1"/>
  <c r="K193" i="1"/>
  <c r="L193" i="1" s="1"/>
  <c r="M193" i="1"/>
  <c r="N193" i="1"/>
  <c r="O193" i="1"/>
  <c r="P193" i="1"/>
  <c r="Q193" i="1"/>
  <c r="R193" i="1"/>
  <c r="F194" i="1"/>
  <c r="G194" i="1"/>
  <c r="H194" i="1"/>
  <c r="I194" i="1"/>
  <c r="J194" i="1"/>
  <c r="K194" i="1"/>
  <c r="L194" i="1" s="1"/>
  <c r="M194" i="1"/>
  <c r="N194" i="1"/>
  <c r="O194" i="1"/>
  <c r="P194" i="1"/>
  <c r="Q194" i="1"/>
  <c r="R194" i="1"/>
  <c r="F195" i="1"/>
  <c r="G195" i="1"/>
  <c r="H195" i="1"/>
  <c r="I195" i="1"/>
  <c r="J195" i="1"/>
  <c r="K195" i="1"/>
  <c r="L195" i="1" s="1"/>
  <c r="M195" i="1"/>
  <c r="N195" i="1"/>
  <c r="O195" i="1"/>
  <c r="P195" i="1"/>
  <c r="Q195" i="1"/>
  <c r="R195" i="1"/>
  <c r="F196" i="1"/>
  <c r="G196" i="1"/>
  <c r="H196" i="1"/>
  <c r="I196" i="1"/>
  <c r="J196" i="1"/>
  <c r="K196" i="1"/>
  <c r="L196" i="1" s="1"/>
  <c r="M196" i="1"/>
  <c r="N196" i="1"/>
  <c r="O196" i="1"/>
  <c r="P196" i="1"/>
  <c r="Q196" i="1"/>
  <c r="R196" i="1"/>
  <c r="F197" i="1"/>
  <c r="G197" i="1"/>
  <c r="H197" i="1"/>
  <c r="I197" i="1"/>
  <c r="J197" i="1"/>
  <c r="K197" i="1"/>
  <c r="L197" i="1" s="1"/>
  <c r="M197" i="1"/>
  <c r="N197" i="1"/>
  <c r="O197" i="1"/>
  <c r="P197" i="1"/>
  <c r="Q197" i="1"/>
  <c r="R197" i="1"/>
  <c r="S139" i="1"/>
  <c r="S158" i="1"/>
  <c r="S138" i="1"/>
  <c r="F53" i="1"/>
  <c r="G53" i="1"/>
  <c r="H53" i="1"/>
  <c r="I53" i="1"/>
  <c r="J53" i="1"/>
  <c r="K53" i="1"/>
  <c r="L53" i="1" s="1"/>
  <c r="M53" i="1"/>
  <c r="N53" i="1"/>
  <c r="O53" i="1"/>
  <c r="P53" i="1"/>
  <c r="Q53" i="1"/>
  <c r="R53" i="1"/>
  <c r="S53" i="1"/>
  <c r="F23" i="1"/>
  <c r="G23" i="1"/>
  <c r="H23" i="1"/>
  <c r="I23" i="1"/>
  <c r="J23" i="1"/>
  <c r="K23" i="1"/>
  <c r="L23" i="1" s="1"/>
  <c r="M23" i="1"/>
  <c r="N23" i="1"/>
  <c r="O23" i="1"/>
  <c r="P23" i="1"/>
  <c r="Q23" i="1"/>
  <c r="R23" i="1"/>
  <c r="S23" i="1"/>
  <c r="F4" i="1"/>
  <c r="F5" i="1"/>
  <c r="F6" i="1"/>
  <c r="F8" i="1"/>
  <c r="F9" i="1"/>
  <c r="F10" i="1"/>
  <c r="F11" i="1"/>
  <c r="F12" i="1"/>
  <c r="F59" i="1"/>
  <c r="F13" i="1"/>
  <c r="F14" i="1"/>
  <c r="F15" i="1"/>
  <c r="F16" i="1"/>
  <c r="F17" i="1"/>
  <c r="F18" i="1"/>
  <c r="F19" i="1"/>
  <c r="F20" i="1"/>
  <c r="F21" i="1"/>
  <c r="F22"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4" i="1"/>
  <c r="F55" i="1"/>
  <c r="F56" i="1"/>
  <c r="F57" i="1"/>
  <c r="F58" i="1"/>
  <c r="F60" i="1"/>
  <c r="F61" i="1"/>
  <c r="F62" i="1"/>
  <c r="F63" i="1"/>
  <c r="F64" i="1"/>
  <c r="F65" i="1"/>
  <c r="F66" i="1"/>
  <c r="F67" i="1"/>
  <c r="F68" i="1"/>
  <c r="F69" i="1"/>
  <c r="F71" i="1"/>
  <c r="F72" i="1"/>
  <c r="F73" i="1"/>
  <c r="F74" i="1"/>
  <c r="F75" i="1"/>
  <c r="F76" i="1"/>
  <c r="F77" i="1"/>
  <c r="F78" i="1"/>
  <c r="F79" i="1"/>
  <c r="F80" i="1"/>
  <c r="F81" i="1"/>
  <c r="F82" i="1"/>
  <c r="F84" i="1"/>
  <c r="F85" i="1"/>
  <c r="F86" i="1"/>
  <c r="F87" i="1"/>
  <c r="F88" i="1"/>
  <c r="F89" i="1"/>
  <c r="F90" i="1"/>
  <c r="F91" i="1"/>
  <c r="F92" i="1"/>
  <c r="F3" i="1"/>
  <c r="G4" i="1"/>
  <c r="H4" i="1"/>
  <c r="I4" i="1"/>
  <c r="J4" i="1"/>
  <c r="K4" i="1"/>
  <c r="L4" i="1" s="1"/>
  <c r="M4" i="1"/>
  <c r="N4" i="1"/>
  <c r="O4" i="1"/>
  <c r="P4" i="1"/>
  <c r="Q4" i="1"/>
  <c r="R4" i="1"/>
  <c r="S4" i="1"/>
  <c r="G5" i="1"/>
  <c r="H5" i="1"/>
  <c r="I5" i="1"/>
  <c r="J5" i="1"/>
  <c r="K5" i="1"/>
  <c r="L5" i="1" s="1"/>
  <c r="M5" i="1"/>
  <c r="N5" i="1"/>
  <c r="O5" i="1"/>
  <c r="P5" i="1"/>
  <c r="Q5" i="1"/>
  <c r="R5" i="1"/>
  <c r="S5" i="1"/>
  <c r="G6" i="1"/>
  <c r="H6" i="1"/>
  <c r="I6" i="1"/>
  <c r="J6" i="1"/>
  <c r="K6" i="1"/>
  <c r="L6" i="1" s="1"/>
  <c r="M6" i="1"/>
  <c r="N6" i="1"/>
  <c r="O6" i="1"/>
  <c r="P6" i="1"/>
  <c r="Q6" i="1"/>
  <c r="R6" i="1"/>
  <c r="S6" i="1"/>
  <c r="G8" i="1"/>
  <c r="H8" i="1"/>
  <c r="I8" i="1"/>
  <c r="J8" i="1"/>
  <c r="K8" i="1"/>
  <c r="L8" i="1" s="1"/>
  <c r="M8" i="1"/>
  <c r="N8" i="1"/>
  <c r="O8" i="1"/>
  <c r="P8" i="1"/>
  <c r="Q8" i="1"/>
  <c r="R8" i="1"/>
  <c r="S8" i="1"/>
  <c r="G9" i="1"/>
  <c r="H9" i="1"/>
  <c r="I9" i="1"/>
  <c r="J9" i="1"/>
  <c r="K9" i="1"/>
  <c r="L9" i="1" s="1"/>
  <c r="M9" i="1"/>
  <c r="N9" i="1"/>
  <c r="O9" i="1"/>
  <c r="P9" i="1"/>
  <c r="Q9" i="1"/>
  <c r="R9" i="1"/>
  <c r="S9" i="1"/>
  <c r="G10" i="1"/>
  <c r="H10" i="1"/>
  <c r="I10" i="1"/>
  <c r="J10" i="1"/>
  <c r="K10" i="1"/>
  <c r="L10" i="1" s="1"/>
  <c r="M10" i="1"/>
  <c r="N10" i="1"/>
  <c r="O10" i="1"/>
  <c r="P10" i="1"/>
  <c r="Q10" i="1"/>
  <c r="R10" i="1"/>
  <c r="S10" i="1"/>
  <c r="G11" i="1"/>
  <c r="H11" i="1"/>
  <c r="I11" i="1"/>
  <c r="J11" i="1"/>
  <c r="K11" i="1"/>
  <c r="L11" i="1" s="1"/>
  <c r="M11" i="1"/>
  <c r="N11" i="1"/>
  <c r="O11" i="1"/>
  <c r="P11" i="1"/>
  <c r="Q11" i="1"/>
  <c r="R11" i="1"/>
  <c r="S11" i="1"/>
  <c r="G12" i="1"/>
  <c r="H12" i="1"/>
  <c r="I12" i="1"/>
  <c r="J12" i="1"/>
  <c r="K12" i="1"/>
  <c r="L12" i="1" s="1"/>
  <c r="M12" i="1"/>
  <c r="N12" i="1"/>
  <c r="O12" i="1"/>
  <c r="P12" i="1"/>
  <c r="Q12" i="1"/>
  <c r="R12" i="1"/>
  <c r="S12" i="1"/>
  <c r="G59" i="1"/>
  <c r="H59" i="1"/>
  <c r="I59" i="1"/>
  <c r="J59" i="1"/>
  <c r="K59" i="1"/>
  <c r="L59" i="1" s="1"/>
  <c r="M59" i="1"/>
  <c r="N59" i="1"/>
  <c r="O59" i="1"/>
  <c r="P59" i="1"/>
  <c r="Q59" i="1"/>
  <c r="R59" i="1"/>
  <c r="S59" i="1"/>
  <c r="G13" i="1"/>
  <c r="H13" i="1"/>
  <c r="I13" i="1"/>
  <c r="J13" i="1"/>
  <c r="K13" i="1"/>
  <c r="L13" i="1" s="1"/>
  <c r="M13" i="1"/>
  <c r="N13" i="1"/>
  <c r="O13" i="1"/>
  <c r="P13" i="1"/>
  <c r="Q13" i="1"/>
  <c r="R13" i="1"/>
  <c r="S13" i="1"/>
  <c r="G14" i="1"/>
  <c r="H14" i="1"/>
  <c r="I14" i="1"/>
  <c r="J14" i="1"/>
  <c r="K14" i="1"/>
  <c r="L14" i="1" s="1"/>
  <c r="M14" i="1"/>
  <c r="N14" i="1"/>
  <c r="O14" i="1"/>
  <c r="P14" i="1"/>
  <c r="Q14" i="1"/>
  <c r="R14" i="1"/>
  <c r="S14" i="1"/>
  <c r="G15" i="1"/>
  <c r="H15" i="1"/>
  <c r="I15" i="1"/>
  <c r="J15" i="1"/>
  <c r="K15" i="1"/>
  <c r="L15" i="1" s="1"/>
  <c r="M15" i="1"/>
  <c r="N15" i="1"/>
  <c r="O15" i="1"/>
  <c r="P15" i="1"/>
  <c r="Q15" i="1"/>
  <c r="R15" i="1"/>
  <c r="S15" i="1"/>
  <c r="G16" i="1"/>
  <c r="H16" i="1"/>
  <c r="I16" i="1"/>
  <c r="J16" i="1"/>
  <c r="K16" i="1"/>
  <c r="L16" i="1" s="1"/>
  <c r="M16" i="1"/>
  <c r="N16" i="1"/>
  <c r="O16" i="1"/>
  <c r="P16" i="1"/>
  <c r="Q16" i="1"/>
  <c r="R16" i="1"/>
  <c r="S16" i="1"/>
  <c r="G17" i="1"/>
  <c r="H17" i="1"/>
  <c r="I17" i="1"/>
  <c r="J17" i="1"/>
  <c r="K17" i="1"/>
  <c r="L17" i="1" s="1"/>
  <c r="M17" i="1"/>
  <c r="N17" i="1"/>
  <c r="O17" i="1"/>
  <c r="P17" i="1"/>
  <c r="Q17" i="1"/>
  <c r="R17" i="1"/>
  <c r="S17" i="1"/>
  <c r="G18" i="1"/>
  <c r="H18" i="1"/>
  <c r="I18" i="1"/>
  <c r="J18" i="1"/>
  <c r="K18" i="1"/>
  <c r="L18" i="1" s="1"/>
  <c r="M18" i="1"/>
  <c r="N18" i="1"/>
  <c r="O18" i="1"/>
  <c r="P18" i="1"/>
  <c r="Q18" i="1"/>
  <c r="R18" i="1"/>
  <c r="S18" i="1"/>
  <c r="G19" i="1"/>
  <c r="H19" i="1"/>
  <c r="I19" i="1"/>
  <c r="J19" i="1"/>
  <c r="K19" i="1"/>
  <c r="L19" i="1" s="1"/>
  <c r="M19" i="1"/>
  <c r="N19" i="1"/>
  <c r="O19" i="1"/>
  <c r="P19" i="1"/>
  <c r="Q19" i="1"/>
  <c r="R19" i="1"/>
  <c r="S19" i="1"/>
  <c r="G20" i="1"/>
  <c r="H20" i="1"/>
  <c r="I20" i="1"/>
  <c r="J20" i="1"/>
  <c r="K20" i="1"/>
  <c r="L20" i="1" s="1"/>
  <c r="M20" i="1"/>
  <c r="N20" i="1"/>
  <c r="O20" i="1"/>
  <c r="P20" i="1"/>
  <c r="Q20" i="1"/>
  <c r="R20" i="1"/>
  <c r="S20" i="1"/>
  <c r="G21" i="1"/>
  <c r="H21" i="1"/>
  <c r="I21" i="1"/>
  <c r="J21" i="1"/>
  <c r="K21" i="1"/>
  <c r="L21" i="1" s="1"/>
  <c r="M21" i="1"/>
  <c r="N21" i="1"/>
  <c r="O21" i="1"/>
  <c r="P21" i="1"/>
  <c r="Q21" i="1"/>
  <c r="R21" i="1"/>
  <c r="S21" i="1"/>
  <c r="G22" i="1"/>
  <c r="H22" i="1"/>
  <c r="I22" i="1"/>
  <c r="J22" i="1"/>
  <c r="K22" i="1"/>
  <c r="L22" i="1" s="1"/>
  <c r="M22" i="1"/>
  <c r="N22" i="1"/>
  <c r="O22" i="1"/>
  <c r="P22" i="1"/>
  <c r="Q22" i="1"/>
  <c r="R22" i="1"/>
  <c r="S22" i="1"/>
  <c r="G25" i="1"/>
  <c r="H25" i="1"/>
  <c r="I25" i="1"/>
  <c r="J25" i="1"/>
  <c r="K25" i="1"/>
  <c r="L25" i="1" s="1"/>
  <c r="M25" i="1"/>
  <c r="N25" i="1"/>
  <c r="O25" i="1"/>
  <c r="P25" i="1"/>
  <c r="Q25" i="1"/>
  <c r="R25" i="1"/>
  <c r="S25" i="1"/>
  <c r="G26" i="1"/>
  <c r="H26" i="1"/>
  <c r="I26" i="1"/>
  <c r="J26" i="1"/>
  <c r="K26" i="1"/>
  <c r="L26" i="1" s="1"/>
  <c r="M26" i="1"/>
  <c r="N26" i="1"/>
  <c r="O26" i="1"/>
  <c r="P26" i="1"/>
  <c r="Q26" i="1"/>
  <c r="R26" i="1"/>
  <c r="S26" i="1"/>
  <c r="G27" i="1"/>
  <c r="H27" i="1"/>
  <c r="I27" i="1"/>
  <c r="J27" i="1"/>
  <c r="K27" i="1"/>
  <c r="L27" i="1" s="1"/>
  <c r="M27" i="1"/>
  <c r="N27" i="1"/>
  <c r="O27" i="1"/>
  <c r="P27" i="1"/>
  <c r="Q27" i="1"/>
  <c r="R27" i="1"/>
  <c r="S27" i="1"/>
  <c r="G28" i="1"/>
  <c r="H28" i="1"/>
  <c r="I28" i="1"/>
  <c r="J28" i="1"/>
  <c r="K28" i="1"/>
  <c r="L28" i="1" s="1"/>
  <c r="M28" i="1"/>
  <c r="N28" i="1"/>
  <c r="O28" i="1"/>
  <c r="P28" i="1"/>
  <c r="Q28" i="1"/>
  <c r="R28" i="1"/>
  <c r="S28" i="1"/>
  <c r="G29" i="1"/>
  <c r="H29" i="1"/>
  <c r="I29" i="1"/>
  <c r="J29" i="1"/>
  <c r="K29" i="1"/>
  <c r="L29" i="1" s="1"/>
  <c r="M29" i="1"/>
  <c r="N29" i="1"/>
  <c r="O29" i="1"/>
  <c r="P29" i="1"/>
  <c r="Q29" i="1"/>
  <c r="R29" i="1"/>
  <c r="S29" i="1"/>
  <c r="G30" i="1"/>
  <c r="H30" i="1"/>
  <c r="I30" i="1"/>
  <c r="J30" i="1"/>
  <c r="K30" i="1"/>
  <c r="L30" i="1" s="1"/>
  <c r="M30" i="1"/>
  <c r="N30" i="1"/>
  <c r="O30" i="1"/>
  <c r="P30" i="1"/>
  <c r="Q30" i="1"/>
  <c r="R30" i="1"/>
  <c r="S30" i="1"/>
  <c r="G31" i="1"/>
  <c r="H31" i="1"/>
  <c r="I31" i="1"/>
  <c r="J31" i="1"/>
  <c r="K31" i="1"/>
  <c r="L31" i="1" s="1"/>
  <c r="M31" i="1"/>
  <c r="N31" i="1"/>
  <c r="O31" i="1"/>
  <c r="P31" i="1"/>
  <c r="Q31" i="1"/>
  <c r="R31" i="1"/>
  <c r="S31" i="1"/>
  <c r="G32" i="1"/>
  <c r="H32" i="1"/>
  <c r="I32" i="1"/>
  <c r="J32" i="1"/>
  <c r="K32" i="1"/>
  <c r="L32" i="1" s="1"/>
  <c r="M32" i="1"/>
  <c r="N32" i="1"/>
  <c r="O32" i="1"/>
  <c r="P32" i="1"/>
  <c r="Q32" i="1"/>
  <c r="R32" i="1"/>
  <c r="S32" i="1"/>
  <c r="G33" i="1"/>
  <c r="H33" i="1"/>
  <c r="I33" i="1"/>
  <c r="J33" i="1"/>
  <c r="K33" i="1"/>
  <c r="L33" i="1" s="1"/>
  <c r="M33" i="1"/>
  <c r="N33" i="1"/>
  <c r="O33" i="1"/>
  <c r="P33" i="1"/>
  <c r="Q33" i="1"/>
  <c r="R33" i="1"/>
  <c r="S33" i="1"/>
  <c r="G34" i="1"/>
  <c r="H34" i="1"/>
  <c r="I34" i="1"/>
  <c r="J34" i="1"/>
  <c r="K34" i="1"/>
  <c r="L34" i="1" s="1"/>
  <c r="M34" i="1"/>
  <c r="N34" i="1"/>
  <c r="O34" i="1"/>
  <c r="P34" i="1"/>
  <c r="Q34" i="1"/>
  <c r="R34" i="1"/>
  <c r="S34" i="1"/>
  <c r="G35" i="1"/>
  <c r="H35" i="1"/>
  <c r="I35" i="1"/>
  <c r="J35" i="1"/>
  <c r="K35" i="1"/>
  <c r="L35" i="1" s="1"/>
  <c r="M35" i="1"/>
  <c r="N35" i="1"/>
  <c r="O35" i="1"/>
  <c r="P35" i="1"/>
  <c r="Q35" i="1"/>
  <c r="R35" i="1"/>
  <c r="S35" i="1"/>
  <c r="G36" i="1"/>
  <c r="H36" i="1"/>
  <c r="I36" i="1"/>
  <c r="J36" i="1"/>
  <c r="K36" i="1"/>
  <c r="L36" i="1" s="1"/>
  <c r="M36" i="1"/>
  <c r="N36" i="1"/>
  <c r="O36" i="1"/>
  <c r="P36" i="1"/>
  <c r="Q36" i="1"/>
  <c r="R36" i="1"/>
  <c r="S36" i="1"/>
  <c r="G37" i="1"/>
  <c r="H37" i="1"/>
  <c r="I37" i="1"/>
  <c r="J37" i="1"/>
  <c r="K37" i="1"/>
  <c r="L37" i="1" s="1"/>
  <c r="M37" i="1"/>
  <c r="N37" i="1"/>
  <c r="O37" i="1"/>
  <c r="P37" i="1"/>
  <c r="Q37" i="1"/>
  <c r="R37" i="1"/>
  <c r="S37" i="1"/>
  <c r="G38" i="1"/>
  <c r="H38" i="1"/>
  <c r="I38" i="1"/>
  <c r="J38" i="1"/>
  <c r="K38" i="1"/>
  <c r="L38" i="1" s="1"/>
  <c r="M38" i="1"/>
  <c r="N38" i="1"/>
  <c r="O38" i="1"/>
  <c r="P38" i="1"/>
  <c r="Q38" i="1"/>
  <c r="R38" i="1"/>
  <c r="S38" i="1"/>
  <c r="G39" i="1"/>
  <c r="H39" i="1"/>
  <c r="I39" i="1"/>
  <c r="J39" i="1"/>
  <c r="K39" i="1"/>
  <c r="L39" i="1" s="1"/>
  <c r="M39" i="1"/>
  <c r="N39" i="1"/>
  <c r="O39" i="1"/>
  <c r="P39" i="1"/>
  <c r="Q39" i="1"/>
  <c r="R39" i="1"/>
  <c r="S39" i="1"/>
  <c r="G40" i="1"/>
  <c r="H40" i="1"/>
  <c r="I40" i="1"/>
  <c r="J40" i="1"/>
  <c r="K40" i="1"/>
  <c r="L40" i="1" s="1"/>
  <c r="M40" i="1"/>
  <c r="N40" i="1"/>
  <c r="O40" i="1"/>
  <c r="P40" i="1"/>
  <c r="Q40" i="1"/>
  <c r="R40" i="1"/>
  <c r="S40" i="1"/>
  <c r="G41" i="1"/>
  <c r="H41" i="1"/>
  <c r="I41" i="1"/>
  <c r="J41" i="1"/>
  <c r="K41" i="1"/>
  <c r="L41" i="1" s="1"/>
  <c r="M41" i="1"/>
  <c r="N41" i="1"/>
  <c r="O41" i="1"/>
  <c r="P41" i="1"/>
  <c r="Q41" i="1"/>
  <c r="R41" i="1"/>
  <c r="S41" i="1"/>
  <c r="G42" i="1"/>
  <c r="H42" i="1"/>
  <c r="I42" i="1"/>
  <c r="J42" i="1"/>
  <c r="K42" i="1"/>
  <c r="L42" i="1" s="1"/>
  <c r="M42" i="1"/>
  <c r="N42" i="1"/>
  <c r="O42" i="1"/>
  <c r="P42" i="1"/>
  <c r="Q42" i="1"/>
  <c r="R42" i="1"/>
  <c r="S42" i="1"/>
  <c r="G43" i="1"/>
  <c r="H43" i="1"/>
  <c r="I43" i="1"/>
  <c r="J43" i="1"/>
  <c r="K43" i="1"/>
  <c r="L43" i="1" s="1"/>
  <c r="M43" i="1"/>
  <c r="N43" i="1"/>
  <c r="O43" i="1"/>
  <c r="P43" i="1"/>
  <c r="Q43" i="1"/>
  <c r="R43" i="1"/>
  <c r="S43" i="1"/>
  <c r="G44" i="1"/>
  <c r="H44" i="1"/>
  <c r="I44" i="1"/>
  <c r="J44" i="1"/>
  <c r="K44" i="1"/>
  <c r="L44" i="1" s="1"/>
  <c r="M44" i="1"/>
  <c r="N44" i="1"/>
  <c r="O44" i="1"/>
  <c r="P44" i="1"/>
  <c r="Q44" i="1"/>
  <c r="R44" i="1"/>
  <c r="S44" i="1"/>
  <c r="G45" i="1"/>
  <c r="H45" i="1"/>
  <c r="I45" i="1"/>
  <c r="J45" i="1"/>
  <c r="K45" i="1"/>
  <c r="L45" i="1" s="1"/>
  <c r="M45" i="1"/>
  <c r="N45" i="1"/>
  <c r="O45" i="1"/>
  <c r="P45" i="1"/>
  <c r="Q45" i="1"/>
  <c r="R45" i="1"/>
  <c r="S45" i="1"/>
  <c r="G46" i="1"/>
  <c r="H46" i="1"/>
  <c r="I46" i="1"/>
  <c r="J46" i="1"/>
  <c r="K46" i="1"/>
  <c r="L46" i="1" s="1"/>
  <c r="M46" i="1"/>
  <c r="N46" i="1"/>
  <c r="O46" i="1"/>
  <c r="P46" i="1"/>
  <c r="Q46" i="1"/>
  <c r="R46" i="1"/>
  <c r="S46" i="1"/>
  <c r="G47" i="1"/>
  <c r="H47" i="1"/>
  <c r="I47" i="1"/>
  <c r="J47" i="1"/>
  <c r="K47" i="1"/>
  <c r="L47" i="1" s="1"/>
  <c r="M47" i="1"/>
  <c r="N47" i="1"/>
  <c r="O47" i="1"/>
  <c r="P47" i="1"/>
  <c r="Q47" i="1"/>
  <c r="R47" i="1"/>
  <c r="S47" i="1"/>
  <c r="G48" i="1"/>
  <c r="H48" i="1"/>
  <c r="I48" i="1"/>
  <c r="J48" i="1"/>
  <c r="K48" i="1"/>
  <c r="L48" i="1" s="1"/>
  <c r="M48" i="1"/>
  <c r="N48" i="1"/>
  <c r="O48" i="1"/>
  <c r="P48" i="1"/>
  <c r="Q48" i="1"/>
  <c r="R48" i="1"/>
  <c r="S48" i="1"/>
  <c r="G49" i="1"/>
  <c r="H49" i="1"/>
  <c r="I49" i="1"/>
  <c r="J49" i="1"/>
  <c r="K49" i="1"/>
  <c r="L49" i="1" s="1"/>
  <c r="M49" i="1"/>
  <c r="N49" i="1"/>
  <c r="O49" i="1"/>
  <c r="P49" i="1"/>
  <c r="Q49" i="1"/>
  <c r="R49" i="1"/>
  <c r="S49" i="1"/>
  <c r="G50" i="1"/>
  <c r="H50" i="1"/>
  <c r="I50" i="1"/>
  <c r="J50" i="1"/>
  <c r="K50" i="1"/>
  <c r="L50" i="1" s="1"/>
  <c r="M50" i="1"/>
  <c r="N50" i="1"/>
  <c r="O50" i="1"/>
  <c r="P50" i="1"/>
  <c r="Q50" i="1"/>
  <c r="R50" i="1"/>
  <c r="S50" i="1"/>
  <c r="G51" i="1"/>
  <c r="H51" i="1"/>
  <c r="I51" i="1"/>
  <c r="J51" i="1"/>
  <c r="K51" i="1"/>
  <c r="L51" i="1" s="1"/>
  <c r="M51" i="1"/>
  <c r="N51" i="1"/>
  <c r="O51" i="1"/>
  <c r="P51" i="1"/>
  <c r="Q51" i="1"/>
  <c r="R51" i="1"/>
  <c r="S51" i="1"/>
  <c r="G52" i="1"/>
  <c r="H52" i="1"/>
  <c r="I52" i="1"/>
  <c r="J52" i="1"/>
  <c r="K52" i="1"/>
  <c r="L52" i="1" s="1"/>
  <c r="M52" i="1"/>
  <c r="N52" i="1"/>
  <c r="O52" i="1"/>
  <c r="P52" i="1"/>
  <c r="Q52" i="1"/>
  <c r="R52" i="1"/>
  <c r="S52" i="1"/>
  <c r="G54" i="1"/>
  <c r="H54" i="1"/>
  <c r="I54" i="1"/>
  <c r="J54" i="1"/>
  <c r="K54" i="1"/>
  <c r="L54" i="1" s="1"/>
  <c r="M54" i="1"/>
  <c r="N54" i="1"/>
  <c r="O54" i="1"/>
  <c r="P54" i="1"/>
  <c r="Q54" i="1"/>
  <c r="R54" i="1"/>
  <c r="S54" i="1"/>
  <c r="G55" i="1"/>
  <c r="H55" i="1"/>
  <c r="I55" i="1"/>
  <c r="J55" i="1"/>
  <c r="K55" i="1"/>
  <c r="L55" i="1" s="1"/>
  <c r="M55" i="1"/>
  <c r="N55" i="1"/>
  <c r="O55" i="1"/>
  <c r="P55" i="1"/>
  <c r="Q55" i="1"/>
  <c r="R55" i="1"/>
  <c r="S55" i="1"/>
  <c r="G56" i="1"/>
  <c r="H56" i="1"/>
  <c r="I56" i="1"/>
  <c r="J56" i="1"/>
  <c r="K56" i="1"/>
  <c r="L56" i="1" s="1"/>
  <c r="M56" i="1"/>
  <c r="N56" i="1"/>
  <c r="O56" i="1"/>
  <c r="P56" i="1"/>
  <c r="Q56" i="1"/>
  <c r="R56" i="1"/>
  <c r="S56" i="1"/>
  <c r="G57" i="1"/>
  <c r="H57" i="1"/>
  <c r="I57" i="1"/>
  <c r="J57" i="1"/>
  <c r="K57" i="1"/>
  <c r="L57" i="1" s="1"/>
  <c r="M57" i="1"/>
  <c r="N57" i="1"/>
  <c r="O57" i="1"/>
  <c r="P57" i="1"/>
  <c r="Q57" i="1"/>
  <c r="R57" i="1"/>
  <c r="S57" i="1"/>
  <c r="G58" i="1"/>
  <c r="H58" i="1"/>
  <c r="I58" i="1"/>
  <c r="J58" i="1"/>
  <c r="K58" i="1"/>
  <c r="L58" i="1" s="1"/>
  <c r="M58" i="1"/>
  <c r="N58" i="1"/>
  <c r="O58" i="1"/>
  <c r="P58" i="1"/>
  <c r="Q58" i="1"/>
  <c r="R58" i="1"/>
  <c r="S58" i="1"/>
  <c r="G60" i="1"/>
  <c r="H60" i="1"/>
  <c r="I60" i="1"/>
  <c r="J60" i="1"/>
  <c r="K60" i="1"/>
  <c r="L60" i="1" s="1"/>
  <c r="M60" i="1"/>
  <c r="N60" i="1"/>
  <c r="O60" i="1"/>
  <c r="P60" i="1"/>
  <c r="Q60" i="1"/>
  <c r="R60" i="1"/>
  <c r="S60" i="1"/>
  <c r="G61" i="1"/>
  <c r="H61" i="1"/>
  <c r="I61" i="1"/>
  <c r="J61" i="1"/>
  <c r="K61" i="1"/>
  <c r="L61" i="1" s="1"/>
  <c r="M61" i="1"/>
  <c r="N61" i="1"/>
  <c r="O61" i="1"/>
  <c r="P61" i="1"/>
  <c r="Q61" i="1"/>
  <c r="R61" i="1"/>
  <c r="S61" i="1"/>
  <c r="G62" i="1"/>
  <c r="H62" i="1"/>
  <c r="I62" i="1"/>
  <c r="J62" i="1"/>
  <c r="K62" i="1"/>
  <c r="L62" i="1" s="1"/>
  <c r="M62" i="1"/>
  <c r="N62" i="1"/>
  <c r="O62" i="1"/>
  <c r="P62" i="1"/>
  <c r="Q62" i="1"/>
  <c r="R62" i="1"/>
  <c r="S62" i="1"/>
  <c r="G63" i="1"/>
  <c r="H63" i="1"/>
  <c r="I63" i="1"/>
  <c r="J63" i="1"/>
  <c r="K63" i="1"/>
  <c r="L63" i="1" s="1"/>
  <c r="M63" i="1"/>
  <c r="N63" i="1"/>
  <c r="O63" i="1"/>
  <c r="P63" i="1"/>
  <c r="Q63" i="1"/>
  <c r="R63" i="1"/>
  <c r="S63" i="1"/>
  <c r="G64" i="1"/>
  <c r="H64" i="1"/>
  <c r="I64" i="1"/>
  <c r="J64" i="1"/>
  <c r="K64" i="1"/>
  <c r="L64" i="1" s="1"/>
  <c r="M64" i="1"/>
  <c r="N64" i="1"/>
  <c r="O64" i="1"/>
  <c r="P64" i="1"/>
  <c r="Q64" i="1"/>
  <c r="R64" i="1"/>
  <c r="S64" i="1"/>
  <c r="G65" i="1"/>
  <c r="H65" i="1"/>
  <c r="I65" i="1"/>
  <c r="J65" i="1"/>
  <c r="K65" i="1"/>
  <c r="L65" i="1" s="1"/>
  <c r="M65" i="1"/>
  <c r="N65" i="1"/>
  <c r="O65" i="1"/>
  <c r="P65" i="1"/>
  <c r="Q65" i="1"/>
  <c r="R65" i="1"/>
  <c r="S65" i="1"/>
  <c r="G66" i="1"/>
  <c r="H66" i="1"/>
  <c r="I66" i="1"/>
  <c r="J66" i="1"/>
  <c r="K66" i="1"/>
  <c r="L66" i="1" s="1"/>
  <c r="M66" i="1"/>
  <c r="N66" i="1"/>
  <c r="O66" i="1"/>
  <c r="P66" i="1"/>
  <c r="Q66" i="1"/>
  <c r="R66" i="1"/>
  <c r="S66" i="1"/>
  <c r="G67" i="1"/>
  <c r="H67" i="1"/>
  <c r="I67" i="1"/>
  <c r="J67" i="1"/>
  <c r="K67" i="1"/>
  <c r="L67" i="1" s="1"/>
  <c r="M67" i="1"/>
  <c r="N67" i="1"/>
  <c r="O67" i="1"/>
  <c r="P67" i="1"/>
  <c r="Q67" i="1"/>
  <c r="R67" i="1"/>
  <c r="S67" i="1"/>
  <c r="G68" i="1"/>
  <c r="H68" i="1"/>
  <c r="I68" i="1"/>
  <c r="J68" i="1"/>
  <c r="K68" i="1"/>
  <c r="L68" i="1" s="1"/>
  <c r="M68" i="1"/>
  <c r="N68" i="1"/>
  <c r="O68" i="1"/>
  <c r="P68" i="1"/>
  <c r="Q68" i="1"/>
  <c r="R68" i="1"/>
  <c r="S68" i="1"/>
  <c r="G69" i="1"/>
  <c r="H69" i="1"/>
  <c r="I69" i="1"/>
  <c r="J69" i="1"/>
  <c r="K69" i="1"/>
  <c r="L69" i="1" s="1"/>
  <c r="M69" i="1"/>
  <c r="N69" i="1"/>
  <c r="O69" i="1"/>
  <c r="P69" i="1"/>
  <c r="Q69" i="1"/>
  <c r="R69" i="1"/>
  <c r="S69" i="1"/>
  <c r="G71" i="1"/>
  <c r="H71" i="1"/>
  <c r="I71" i="1"/>
  <c r="J71" i="1"/>
  <c r="K71" i="1"/>
  <c r="L71" i="1" s="1"/>
  <c r="M71" i="1"/>
  <c r="N71" i="1"/>
  <c r="O71" i="1"/>
  <c r="P71" i="1"/>
  <c r="Q71" i="1"/>
  <c r="R71" i="1"/>
  <c r="S71" i="1"/>
  <c r="G72" i="1"/>
  <c r="H72" i="1"/>
  <c r="I72" i="1"/>
  <c r="J72" i="1"/>
  <c r="K72" i="1"/>
  <c r="L72" i="1" s="1"/>
  <c r="M72" i="1"/>
  <c r="N72" i="1"/>
  <c r="O72" i="1"/>
  <c r="P72" i="1"/>
  <c r="Q72" i="1"/>
  <c r="R72" i="1"/>
  <c r="S72" i="1"/>
  <c r="G73" i="1"/>
  <c r="H73" i="1"/>
  <c r="I73" i="1"/>
  <c r="J73" i="1"/>
  <c r="K73" i="1"/>
  <c r="L73" i="1" s="1"/>
  <c r="M73" i="1"/>
  <c r="N73" i="1"/>
  <c r="O73" i="1"/>
  <c r="P73" i="1"/>
  <c r="Q73" i="1"/>
  <c r="R73" i="1"/>
  <c r="S73" i="1"/>
  <c r="G74" i="1"/>
  <c r="H74" i="1"/>
  <c r="I74" i="1"/>
  <c r="J74" i="1"/>
  <c r="K74" i="1"/>
  <c r="L74" i="1" s="1"/>
  <c r="M74" i="1"/>
  <c r="N74" i="1"/>
  <c r="O74" i="1"/>
  <c r="P74" i="1"/>
  <c r="Q74" i="1"/>
  <c r="R74" i="1"/>
  <c r="S74" i="1"/>
  <c r="G75" i="1"/>
  <c r="H75" i="1"/>
  <c r="I75" i="1"/>
  <c r="J75" i="1"/>
  <c r="K75" i="1"/>
  <c r="L75" i="1" s="1"/>
  <c r="M75" i="1"/>
  <c r="N75" i="1"/>
  <c r="O75" i="1"/>
  <c r="P75" i="1"/>
  <c r="Q75" i="1"/>
  <c r="R75" i="1"/>
  <c r="S75" i="1"/>
  <c r="G76" i="1"/>
  <c r="H76" i="1"/>
  <c r="I76" i="1"/>
  <c r="J76" i="1"/>
  <c r="K76" i="1"/>
  <c r="L76" i="1" s="1"/>
  <c r="M76" i="1"/>
  <c r="N76" i="1"/>
  <c r="O76" i="1"/>
  <c r="P76" i="1"/>
  <c r="Q76" i="1"/>
  <c r="R76" i="1"/>
  <c r="S76" i="1"/>
  <c r="G77" i="1"/>
  <c r="H77" i="1"/>
  <c r="I77" i="1"/>
  <c r="J77" i="1"/>
  <c r="K77" i="1"/>
  <c r="L77" i="1" s="1"/>
  <c r="M77" i="1"/>
  <c r="N77" i="1"/>
  <c r="O77" i="1"/>
  <c r="P77" i="1"/>
  <c r="Q77" i="1"/>
  <c r="R77" i="1"/>
  <c r="S77" i="1"/>
  <c r="G78" i="1"/>
  <c r="H78" i="1"/>
  <c r="I78" i="1"/>
  <c r="J78" i="1"/>
  <c r="K78" i="1"/>
  <c r="L78" i="1" s="1"/>
  <c r="M78" i="1"/>
  <c r="N78" i="1"/>
  <c r="O78" i="1"/>
  <c r="P78" i="1"/>
  <c r="Q78" i="1"/>
  <c r="R78" i="1"/>
  <c r="S78" i="1"/>
  <c r="G79" i="1"/>
  <c r="H79" i="1"/>
  <c r="I79" i="1"/>
  <c r="J79" i="1"/>
  <c r="K79" i="1"/>
  <c r="L79" i="1" s="1"/>
  <c r="M79" i="1"/>
  <c r="N79" i="1"/>
  <c r="O79" i="1"/>
  <c r="P79" i="1"/>
  <c r="Q79" i="1"/>
  <c r="R79" i="1"/>
  <c r="S79" i="1"/>
  <c r="G80" i="1"/>
  <c r="H80" i="1"/>
  <c r="I80" i="1"/>
  <c r="J80" i="1"/>
  <c r="K80" i="1"/>
  <c r="L80" i="1" s="1"/>
  <c r="M80" i="1"/>
  <c r="N80" i="1"/>
  <c r="O80" i="1"/>
  <c r="P80" i="1"/>
  <c r="Q80" i="1"/>
  <c r="R80" i="1"/>
  <c r="S80" i="1"/>
  <c r="G81" i="1"/>
  <c r="H81" i="1"/>
  <c r="I81" i="1"/>
  <c r="J81" i="1"/>
  <c r="K81" i="1"/>
  <c r="L81" i="1" s="1"/>
  <c r="M81" i="1"/>
  <c r="N81" i="1"/>
  <c r="O81" i="1"/>
  <c r="P81" i="1"/>
  <c r="Q81" i="1"/>
  <c r="R81" i="1"/>
  <c r="S81" i="1"/>
  <c r="G82" i="1"/>
  <c r="H82" i="1"/>
  <c r="I82" i="1"/>
  <c r="J82" i="1"/>
  <c r="K82" i="1"/>
  <c r="L82" i="1" s="1"/>
  <c r="M82" i="1"/>
  <c r="N82" i="1"/>
  <c r="O82" i="1"/>
  <c r="P82" i="1"/>
  <c r="Q82" i="1"/>
  <c r="R82" i="1"/>
  <c r="S82" i="1"/>
  <c r="G84" i="1"/>
  <c r="H84" i="1"/>
  <c r="I84" i="1"/>
  <c r="J84" i="1"/>
  <c r="K84" i="1"/>
  <c r="L84" i="1" s="1"/>
  <c r="M84" i="1"/>
  <c r="N84" i="1"/>
  <c r="O84" i="1"/>
  <c r="P84" i="1"/>
  <c r="Q84" i="1"/>
  <c r="R84" i="1"/>
  <c r="S84" i="1"/>
  <c r="G85" i="1"/>
  <c r="H85" i="1"/>
  <c r="I85" i="1"/>
  <c r="J85" i="1"/>
  <c r="K85" i="1"/>
  <c r="L85" i="1" s="1"/>
  <c r="M85" i="1"/>
  <c r="N85" i="1"/>
  <c r="O85" i="1"/>
  <c r="P85" i="1"/>
  <c r="Q85" i="1"/>
  <c r="R85" i="1"/>
  <c r="S85" i="1"/>
  <c r="G86" i="1"/>
  <c r="H86" i="1"/>
  <c r="I86" i="1"/>
  <c r="J86" i="1"/>
  <c r="K86" i="1"/>
  <c r="L86" i="1" s="1"/>
  <c r="M86" i="1"/>
  <c r="N86" i="1"/>
  <c r="O86" i="1"/>
  <c r="P86" i="1"/>
  <c r="Q86" i="1"/>
  <c r="R86" i="1"/>
  <c r="S86" i="1"/>
  <c r="G87" i="1"/>
  <c r="H87" i="1"/>
  <c r="I87" i="1"/>
  <c r="J87" i="1"/>
  <c r="K87" i="1"/>
  <c r="L87" i="1" s="1"/>
  <c r="M87" i="1"/>
  <c r="N87" i="1"/>
  <c r="O87" i="1"/>
  <c r="P87" i="1"/>
  <c r="Q87" i="1"/>
  <c r="R87" i="1"/>
  <c r="S87" i="1"/>
  <c r="G88" i="1"/>
  <c r="H88" i="1"/>
  <c r="I88" i="1"/>
  <c r="J88" i="1"/>
  <c r="K88" i="1"/>
  <c r="L88" i="1" s="1"/>
  <c r="M88" i="1"/>
  <c r="N88" i="1"/>
  <c r="O88" i="1"/>
  <c r="P88" i="1"/>
  <c r="Q88" i="1"/>
  <c r="R88" i="1"/>
  <c r="S88" i="1"/>
  <c r="G89" i="1"/>
  <c r="H89" i="1"/>
  <c r="I89" i="1"/>
  <c r="J89" i="1"/>
  <c r="K89" i="1"/>
  <c r="L89" i="1" s="1"/>
  <c r="M89" i="1"/>
  <c r="N89" i="1"/>
  <c r="O89" i="1"/>
  <c r="P89" i="1"/>
  <c r="Q89" i="1"/>
  <c r="R89" i="1"/>
  <c r="S89" i="1"/>
  <c r="G90" i="1"/>
  <c r="H90" i="1"/>
  <c r="I90" i="1"/>
  <c r="J90" i="1"/>
  <c r="K90" i="1"/>
  <c r="L90" i="1" s="1"/>
  <c r="M90" i="1"/>
  <c r="N90" i="1"/>
  <c r="O90" i="1"/>
  <c r="P90" i="1"/>
  <c r="Q90" i="1"/>
  <c r="R90" i="1"/>
  <c r="S90" i="1"/>
  <c r="G91" i="1"/>
  <c r="H91" i="1"/>
  <c r="I91" i="1"/>
  <c r="J91" i="1"/>
  <c r="K91" i="1"/>
  <c r="L91" i="1" s="1"/>
  <c r="M91" i="1"/>
  <c r="N91" i="1"/>
  <c r="O91" i="1"/>
  <c r="P91" i="1"/>
  <c r="Q91" i="1"/>
  <c r="R91" i="1"/>
  <c r="S91" i="1"/>
  <c r="G92" i="1"/>
  <c r="H92" i="1"/>
  <c r="I92" i="1"/>
  <c r="J92" i="1"/>
  <c r="K92" i="1"/>
  <c r="L92" i="1" s="1"/>
  <c r="M92" i="1"/>
  <c r="N92" i="1"/>
  <c r="O92" i="1"/>
  <c r="P92" i="1"/>
  <c r="Q92" i="1"/>
  <c r="R92" i="1"/>
  <c r="S92" i="1"/>
  <c r="S93" i="1"/>
  <c r="S94" i="1"/>
  <c r="S95" i="1"/>
  <c r="S96"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6" i="1"/>
  <c r="S137" i="1"/>
  <c r="S140" i="1"/>
  <c r="S141" i="1"/>
  <c r="S142" i="1"/>
  <c r="S143" i="1"/>
  <c r="S145" i="1"/>
  <c r="S146" i="1"/>
  <c r="S147" i="1"/>
  <c r="S148" i="1"/>
  <c r="S149" i="1"/>
  <c r="S150" i="1"/>
  <c r="S151" i="1"/>
  <c r="S152" i="1"/>
  <c r="S153" i="1"/>
  <c r="S154" i="1"/>
  <c r="S155" i="1"/>
  <c r="S156" i="1"/>
  <c r="S159" i="1"/>
  <c r="S160" i="1"/>
  <c r="S162" i="1"/>
  <c r="S163" i="1"/>
  <c r="S164" i="1"/>
  <c r="S165" i="1"/>
  <c r="S166" i="1"/>
  <c r="S167" i="1"/>
  <c r="S168" i="1"/>
  <c r="S169" i="1"/>
  <c r="S170" i="1"/>
  <c r="S171" i="1"/>
  <c r="S172" i="1"/>
  <c r="S173" i="1"/>
  <c r="S174" i="1"/>
  <c r="S175" i="1"/>
  <c r="S176" i="1"/>
  <c r="S177" i="1"/>
  <c r="S179" i="1"/>
  <c r="S181" i="1"/>
  <c r="S182" i="1"/>
  <c r="S183" i="1"/>
  <c r="S184" i="1"/>
  <c r="S185" i="1"/>
  <c r="S186" i="1"/>
  <c r="S187" i="1"/>
  <c r="S188" i="1"/>
  <c r="S189" i="1"/>
  <c r="S190" i="1"/>
  <c r="S191" i="1"/>
  <c r="S192" i="1"/>
  <c r="S193" i="1"/>
  <c r="S194" i="1"/>
  <c r="S195" i="1"/>
  <c r="S196" i="1"/>
  <c r="S197" i="1"/>
  <c r="S3" i="1" l="1"/>
  <c r="R3" i="1"/>
  <c r="Q3" i="1"/>
  <c r="P3" i="1"/>
  <c r="O3" i="1"/>
  <c r="N3" i="1"/>
  <c r="M3" i="1"/>
  <c r="K3" i="1"/>
  <c r="L3" i="1" s="1"/>
  <c r="J3" i="1"/>
  <c r="I3" i="1"/>
  <c r="H3" i="1"/>
  <c r="G3" i="1"/>
</calcChain>
</file>

<file path=xl/sharedStrings.xml><?xml version="1.0" encoding="utf-8"?>
<sst xmlns="http://schemas.openxmlformats.org/spreadsheetml/2006/main" count="3279" uniqueCount="880">
  <si>
    <t xml:space="preserve">Hotel </t>
  </si>
  <si>
    <t>Distance to CC by Vehicle</t>
  </si>
  <si>
    <t>Area on Map (Downtown, Galleria, Medical Center, etc.)</t>
  </si>
  <si>
    <t>Public Transit Options</t>
  </si>
  <si>
    <t>Rates
Single | Dbl | Triple | Quad</t>
  </si>
  <si>
    <t>Rates</t>
  </si>
  <si>
    <t>T/Q</t>
  </si>
  <si>
    <t>Separate Door</t>
  </si>
  <si>
    <t>WiFi</t>
  </si>
  <si>
    <t>Onsite Amenities</t>
  </si>
  <si>
    <t>Breakfast Data</t>
  </si>
  <si>
    <t>Breakfast</t>
  </si>
  <si>
    <t>Pool</t>
  </si>
  <si>
    <t>Kitchen Features</t>
  </si>
  <si>
    <t>Personal Vehicle Parking</t>
  </si>
  <si>
    <t>Bus Parking Available</t>
  </si>
  <si>
    <t>Check-in | Check-out</t>
  </si>
  <si>
    <t>Incidental Hold Policy (amount held at check-in)</t>
  </si>
  <si>
    <t>Hotel Cancellation Policy</t>
  </si>
  <si>
    <t>AC Hotel Downtown</t>
  </si>
  <si>
    <t xml:space="preserve">0.6 miles </t>
  </si>
  <si>
    <t>Downtown</t>
  </si>
  <si>
    <t>Metro Rail | Stop outside  hotel | Trip 15 min to CC</t>
  </si>
  <si>
    <t>$199 | $199 | $199 | $199</t>
  </si>
  <si>
    <t>ACP Hotel Westchase</t>
  </si>
  <si>
    <t>15.3 miles</t>
  </si>
  <si>
    <t>Westchase</t>
  </si>
  <si>
    <t>TBD</t>
  </si>
  <si>
    <t>$114 | $114 | $114 | $114</t>
  </si>
  <si>
    <t>Aloft Downtown</t>
  </si>
  <si>
    <t>0.6 miles</t>
  </si>
  <si>
    <t>Metro Rail | Stop 5 min walk from hotel | Trip 11 min to CC</t>
  </si>
  <si>
    <t>$244 | $244 |$244 | $244</t>
  </si>
  <si>
    <t>Aloft Galleria</t>
  </si>
  <si>
    <t>8.7 miles</t>
  </si>
  <si>
    <t>Galleria</t>
  </si>
  <si>
    <t>Metro Rail | Stop 5 min walk from hotel | Trip 25 min to CC</t>
  </si>
  <si>
    <t>King-$189 | $189 | $189 | $189 
Two Queen-$209 | $209 | $209 | $209</t>
  </si>
  <si>
    <t>Best Western Galleria Inn &amp; Suites</t>
  </si>
  <si>
    <t>10.1 miles</t>
  </si>
  <si>
    <t>Two Queen Beds-$144 | $144 | $154 | $164
 1 King Bed Suites-$164 | $164 | $174 | $184
Two Queen Bed Suites-$174 | $174 | $184 | $194</t>
  </si>
  <si>
    <t>Main Map</t>
  </si>
  <si>
    <t>Best Western Premier Ashton Suites-Willowbrook</t>
  </si>
  <si>
    <t>23.4 miles</t>
  </si>
  <si>
    <t>NW Willowbrook/Brookhollow</t>
  </si>
  <si>
    <t>King w/Sleeper Sofa-$119 | $119 | $119 | $119 
King w/Sleeper Sofa &amp; Kitchen &amp; Two Queens
$135 |$135 |$135 |$135</t>
  </si>
  <si>
    <t>Blossom Hotel</t>
  </si>
  <si>
    <t>6.2 miles</t>
  </si>
  <si>
    <t>Medical Center</t>
  </si>
  <si>
    <t>Metro Rail | Stop 5 min walk from hotel | Trip 28 min to CC</t>
  </si>
  <si>
    <t>C. Baldwin</t>
  </si>
  <si>
    <t>1.1 miles</t>
  </si>
  <si>
    <t>Metro Rail | Stop outside hotel | Trip 17 min to CC</t>
  </si>
  <si>
    <t>$219 | $219 | $219 | $219</t>
  </si>
  <si>
    <t>Cambria Downtown CC</t>
  </si>
  <si>
    <t>.5 miles</t>
  </si>
  <si>
    <t>Walking Distance</t>
  </si>
  <si>
    <t>25.5 miles</t>
  </si>
  <si>
    <t>N/A</t>
  </si>
  <si>
    <t>$129 | $129 | $129 | $129</t>
  </si>
  <si>
    <t>Candlewood Suites NE Stafford</t>
  </si>
  <si>
    <t>16.6 miles</t>
  </si>
  <si>
    <t>Metro Bus | Stop 5 min walk from hotel | Trip 30 min to CC</t>
  </si>
  <si>
    <t>$139 | $139 | $139 | $139</t>
  </si>
  <si>
    <t>Candlewood Suites Westchase - Westheimer</t>
  </si>
  <si>
    <t>15.8 miles</t>
  </si>
  <si>
    <t>$99 | $99 | $99 | $99</t>
  </si>
  <si>
    <t>Chifley, The</t>
  </si>
  <si>
    <t>8.2 miles</t>
  </si>
  <si>
    <t>Metro Bus | Stop 5 min walk from hotel | Trip 25 min to CC</t>
  </si>
  <si>
    <t>$189 | $189 |$189 | $189
(Door separates Living Space)</t>
  </si>
  <si>
    <t>Club Quarters</t>
  </si>
  <si>
    <t>.6 miles</t>
  </si>
  <si>
    <t>Courtyard Downtown CC</t>
  </si>
  <si>
    <t>0.9 miles</t>
  </si>
  <si>
    <t>Metro Rail | Stop 3 min walk from hotel | Trip 13 min to CC</t>
  </si>
  <si>
    <t>Courtyard Galleria</t>
  </si>
  <si>
    <t>8.4 miles</t>
  </si>
  <si>
    <t>Metro Bus | Stop 3 min walk from hotel | Trip 25 min to CC</t>
  </si>
  <si>
    <t>$200 | $200 | $200 | $200</t>
  </si>
  <si>
    <t>Courtyard Heights I-10</t>
  </si>
  <si>
    <t>5.3 miles</t>
  </si>
  <si>
    <t>$239 | $239 | $239 | $239</t>
  </si>
  <si>
    <t>Courtyard Hobby Airport</t>
  </si>
  <si>
    <t>11.0 miles</t>
  </si>
  <si>
    <t>Hobby Airport</t>
  </si>
  <si>
    <t>$149 | $149 | $149 | $149</t>
  </si>
  <si>
    <t>Courtyard IAH</t>
  </si>
  <si>
    <t>17.0 miles</t>
  </si>
  <si>
    <t>Intercontinental Airport - IAH</t>
  </si>
  <si>
    <t>$169 | $169 | $169 | $169</t>
  </si>
  <si>
    <t>Courtyard I-10 West Energy Corridor</t>
  </si>
  <si>
    <t>19.2 miles</t>
  </si>
  <si>
    <t>Energy Corridor</t>
  </si>
  <si>
    <t>$119 | $119 | $119 | $119</t>
  </si>
  <si>
    <t>Courtyard I-10 West Memorial</t>
  </si>
  <si>
    <t>12.4 miles</t>
  </si>
  <si>
    <t>Courtyard Medical Center</t>
  </si>
  <si>
    <t>9.2 miles</t>
  </si>
  <si>
    <t>$189 | $189 | $189 | $189</t>
  </si>
  <si>
    <t>Courtyard NW 290 Corridor</t>
  </si>
  <si>
    <t>Metro Bus | Stop 3 min walk from hotel | Trip 30 min to CC</t>
  </si>
  <si>
    <t>$155 | $155 | $155 | $155</t>
  </si>
  <si>
    <t>Courtyard Rice University</t>
  </si>
  <si>
    <t>5.5 miles</t>
  </si>
  <si>
    <t>$214 | $214 | $214 | $214</t>
  </si>
  <si>
    <t>Courtyard Westchase</t>
  </si>
  <si>
    <t>13.7 miles</t>
  </si>
  <si>
    <t>Metro Bus | Stop outside hotel | Trip 25 min to CC</t>
  </si>
  <si>
    <t>Crowne Plaza Galleria</t>
  </si>
  <si>
    <t>8.0 miles</t>
  </si>
  <si>
    <t>Metro Bus | Stop 3 outside hotel | Trip 25 min to CC</t>
  </si>
  <si>
    <t>Crowne Plaza Medical Center Galleria</t>
  </si>
  <si>
    <t>5.9 miles</t>
  </si>
  <si>
    <t>$159 | $159 | $159 | $159</t>
  </si>
  <si>
    <t>Doubletree Galleria</t>
  </si>
  <si>
    <t>Doubletree Greenway Plaza</t>
  </si>
  <si>
    <t>5.8 miles</t>
  </si>
  <si>
    <t>$259 | $259 | $259 | $259</t>
  </si>
  <si>
    <t>DoubleTree Hobby Airport</t>
  </si>
  <si>
    <t>10.3 miles</t>
  </si>
  <si>
    <t>DoubleTree IAH</t>
  </si>
  <si>
    <t xml:space="preserve"> Metro Bus | Stop outside hotel | Trip 35 min to CC</t>
  </si>
  <si>
    <t>Doubletree Medical Center</t>
  </si>
  <si>
    <t>5.7 miles</t>
  </si>
  <si>
    <t>Metro Rail | Stop outside hotel | Trip 25 min to CC</t>
  </si>
  <si>
    <t>DoubleTree Westchase</t>
  </si>
  <si>
    <t xml:space="preserve">$175 | $175 | $175 | $175
(King w/ Sleeper Sofa Room door separates Living Space) </t>
  </si>
  <si>
    <t>Drury Inn Galleria</t>
  </si>
  <si>
    <t>8.3 miles</t>
  </si>
  <si>
    <t>$164 | $164 | $164 | $164</t>
  </si>
  <si>
    <t>Embassy Suites Downtown</t>
  </si>
  <si>
    <t>.3 miles</t>
  </si>
  <si>
    <t>$263 | $263 | $263 | $263
(Door separates Living Space)</t>
  </si>
  <si>
    <t>Embassy Suites Energy Corridor</t>
  </si>
  <si>
    <t>16.0 miles</t>
  </si>
  <si>
    <t>Metro Bus | Stop 7 min walk from hotel | Trip 30 min to CC</t>
  </si>
  <si>
    <t>$199 | $199 | $199 | $199
(Door separates Living Space)</t>
  </si>
  <si>
    <t>Embassy Suites Galleria</t>
  </si>
  <si>
    <t>$209 | $209 | $209 | $209</t>
  </si>
  <si>
    <t>Embassy Suites West-Katy</t>
  </si>
  <si>
    <t>20.6 miles</t>
  </si>
  <si>
    <t>Not Available</t>
  </si>
  <si>
    <t>Fairfield Inn Brookhollow</t>
  </si>
  <si>
    <t>12.1 miles</t>
  </si>
  <si>
    <t>$144 | $144 | $144 | $144</t>
  </si>
  <si>
    <t>Fairfield Inn Hobby Airport</t>
  </si>
  <si>
    <t>11.6 miles</t>
  </si>
  <si>
    <t>Fairfield Inn IAH</t>
  </si>
  <si>
    <t>Fairfield Inn Memorial City</t>
  </si>
  <si>
    <t>15.1 miles</t>
  </si>
  <si>
    <t>Metro Bus | Stop outside hotel | Trip 30 min to CC</t>
  </si>
  <si>
    <t>$151 | $151 | $151 | $151</t>
  </si>
  <si>
    <t>Fairfield Inn Westchase</t>
  </si>
  <si>
    <t>17.4 miles</t>
  </si>
  <si>
    <t>Four Points Energy Corridor</t>
  </si>
  <si>
    <t>23.2 miles</t>
  </si>
  <si>
    <t>Four Points Hobby Airport</t>
  </si>
  <si>
    <t>11.4 miles</t>
  </si>
  <si>
    <t>Four Points IAH</t>
  </si>
  <si>
    <t>18.2 miles</t>
  </si>
  <si>
    <t>Four Seasons Downtown</t>
  </si>
  <si>
    <t>0.3 miles</t>
  </si>
  <si>
    <t>Hampton Inn Atascocita</t>
  </si>
  <si>
    <t>Hampton Inn Brookhollow</t>
  </si>
  <si>
    <t>13.9 miles</t>
  </si>
  <si>
    <t>Metro Bus | Stop 7 min walk from hotel | Trip 25 min to CC</t>
  </si>
  <si>
    <t>$128 | $128 | $128 | $128</t>
  </si>
  <si>
    <t>Hampton Inn Cypress Station</t>
  </si>
  <si>
    <t xml:space="preserve">Intercontinental Airport - IAH </t>
  </si>
  <si>
    <t>Metro Bus | Stop outside hotel | Trip 35 min to CC</t>
  </si>
  <si>
    <t>$109 | $109 | $109 | $109</t>
  </si>
  <si>
    <t>Hampton Inn Downtown</t>
  </si>
  <si>
    <t>$246 | $246 | $246 | $246</t>
  </si>
  <si>
    <t>Hampton Inn East Beltway 8</t>
  </si>
  <si>
    <t>Hampton Inn Galleria</t>
  </si>
  <si>
    <t>Metro Bus | Stop 6 min walk from hotel | Trip 25 min to CC</t>
  </si>
  <si>
    <t>One King-$189 | $189 | $189 | $189
Two Queens-$199 | $199 | $199 | $199</t>
  </si>
  <si>
    <t>Hampton Inn Heights I-10</t>
  </si>
  <si>
    <t>Metro Bus | Stop 1 min walk from hotel | Trip 20 min to CC</t>
  </si>
  <si>
    <t>$179 | $179 | $179 | $179</t>
  </si>
  <si>
    <t>Hampton Inn Hobby Airport</t>
  </si>
  <si>
    <t>11.5 miles</t>
  </si>
  <si>
    <t>$137 | $137 | $137 | $137</t>
  </si>
  <si>
    <t>Hampton Inn I-10 East</t>
  </si>
  <si>
    <t>7.8 miles</t>
  </si>
  <si>
    <t>Hampton Inn I-10 W Energy Corridor</t>
  </si>
  <si>
    <t>3.6 miles</t>
  </si>
  <si>
    <t>Metro Bus | Stop 6 min walk from hotel | Trip 35 min to CC</t>
  </si>
  <si>
    <t>$134 | $134 | $134 | $134</t>
  </si>
  <si>
    <t>Hampton Inn North IAH</t>
  </si>
  <si>
    <t>24.6 miles</t>
  </si>
  <si>
    <t xml:space="preserve">Metro Bus | Stop 6 min walk from hotel | Trip 30 min to CC </t>
  </si>
  <si>
    <t>Hampton Inn Willowbrook</t>
  </si>
  <si>
    <t>17.3 miles</t>
  </si>
  <si>
    <t>Metro Bus | Stop 2 min walk from hotel | Trip 30 min to CC</t>
  </si>
  <si>
    <t>Hawthorn Extended Stay Kingswood</t>
  </si>
  <si>
    <t>23.6 miles</t>
  </si>
  <si>
    <t>$179 |$179 |$179 |$179</t>
  </si>
  <si>
    <t>Heritage Inn Suites Sugar Land</t>
  </si>
  <si>
    <t>19.0 miles</t>
  </si>
  <si>
    <t>$130 | $130 | $130 | $130</t>
  </si>
  <si>
    <t>Heritage Place Brookhollow</t>
  </si>
  <si>
    <t>11.2 miles</t>
  </si>
  <si>
    <t>Hilton Americas</t>
  </si>
  <si>
    <t>0.2 miles</t>
  </si>
  <si>
    <t>$244 | $244 | $244 | $244</t>
  </si>
  <si>
    <t>Hilton Medical Center</t>
  </si>
  <si>
    <t>5. miles</t>
  </si>
  <si>
    <t>Metro Rail | Stop 2 min walk from hotel | Trip 25 min to CC</t>
  </si>
  <si>
    <t>Hilton NASA Clear Lake</t>
  </si>
  <si>
    <t>26.8 miles</t>
  </si>
  <si>
    <t>Hilton North</t>
  </si>
  <si>
    <t>16.4 miles</t>
  </si>
  <si>
    <t xml:space="preserve">Metro Bus | Stop outside hotel | Trip 25 min to CC </t>
  </si>
  <si>
    <t>Hilton Post Oak by the Galleria</t>
  </si>
  <si>
    <t>8.8 miles</t>
  </si>
  <si>
    <t>Metro Bus | Stop 5 min walk from hotel | Trip 20 min to CC</t>
  </si>
  <si>
    <t>Hilton Garden Inn Energy Corridor</t>
  </si>
  <si>
    <t>16.5 miles</t>
  </si>
  <si>
    <t>Hilton Garden Inn Galleria</t>
  </si>
  <si>
    <t>8.1 miles</t>
  </si>
  <si>
    <t>Hilton Garden Inn Hobby Airport</t>
  </si>
  <si>
    <t>10.6 miles</t>
  </si>
  <si>
    <t>Metro Bus | Stop 2 min walk from hotel | Trip 25 min to CC</t>
  </si>
  <si>
    <t>Hilton Garden Inn IAH</t>
  </si>
  <si>
    <t>16.9 miles</t>
  </si>
  <si>
    <t>$152 | $152 | $152 | $152</t>
  </si>
  <si>
    <t>Hilton Garden Inn Medical Center</t>
  </si>
  <si>
    <t>5.4 miles</t>
  </si>
  <si>
    <t>$219 | $219 | $219| $219</t>
  </si>
  <si>
    <t>Hilton Garden Inn NW Willowbrook</t>
  </si>
  <si>
    <t>Hilton Garden Inn Pearland</t>
  </si>
  <si>
    <t xml:space="preserve">Holiday Inn - Downtown </t>
  </si>
  <si>
    <t>.9 miles</t>
  </si>
  <si>
    <t>Metro Rail | Stop 3 min walk from hotel | Trip 15 min to CC</t>
  </si>
  <si>
    <t xml:space="preserve">Holiday Inn - Energy Corridor Eldridge </t>
  </si>
  <si>
    <t>Holiday Inn - NW Beltway 8</t>
  </si>
  <si>
    <t>Holiday Inn - NW Willowbrook</t>
  </si>
  <si>
    <t>$146 | $146 | $146 | $146</t>
  </si>
  <si>
    <t>8.6 miles</t>
  </si>
  <si>
    <t>Holiday Inn Express Downtown CC</t>
  </si>
  <si>
    <t>0.5 miles</t>
  </si>
  <si>
    <t xml:space="preserve">Holiday Inn Express East Beltway 8 </t>
  </si>
  <si>
    <t>14.7 miles</t>
  </si>
  <si>
    <t>King-$129 | $129 | $129 | $129
Two Queens-$154 | $154 | $154 | $154</t>
  </si>
  <si>
    <t xml:space="preserve">Holiday Inn Express Galleria </t>
  </si>
  <si>
    <t>$230 | $230 | $230 | $230</t>
  </si>
  <si>
    <t xml:space="preserve">Holiday Inn Express Hobby Airport </t>
  </si>
  <si>
    <t>Metro Bus | Stop 4 min walk from hotel | Trip 20 min to CC</t>
  </si>
  <si>
    <t xml:space="preserve">Holiday Inn Express IAH Beltway 8 </t>
  </si>
  <si>
    <t xml:space="preserve">Metro Bus | Stop 4 min walk from hotel | Trip 25 min to CC </t>
  </si>
  <si>
    <t xml:space="preserve">Holiday Inn Express Memorial-City Centre </t>
  </si>
  <si>
    <t>14.1 miles</t>
  </si>
  <si>
    <t>$195 | $195 | $195 | $195</t>
  </si>
  <si>
    <t>Holiday Inn Express Memorial Park</t>
  </si>
  <si>
    <t xml:space="preserve">Holiday Inn Express North Downtown </t>
  </si>
  <si>
    <t>3.4 miles</t>
  </si>
  <si>
    <t xml:space="preserve">Holiday Inn Express North I-45 Spring </t>
  </si>
  <si>
    <t>20.8 miles</t>
  </si>
  <si>
    <t xml:space="preserve">Metro Bus | Stop outside hotel | Trip 35 min to CC </t>
  </si>
  <si>
    <t>King-$139 | $139 | $139 | $139
Two Queens-$149 | $149 | $149 | $149</t>
  </si>
  <si>
    <t xml:space="preserve">Holiday Inn Express North-IAH-Area </t>
  </si>
  <si>
    <t xml:space="preserve"> Metro Bus | Stop 2 min walk from hotel | Trip 25 min to CC</t>
  </si>
  <si>
    <t xml:space="preserve">Holiday Inn Express NW Beltway 8 </t>
  </si>
  <si>
    <t xml:space="preserve">Holiday Inn Express NW Brookhollow </t>
  </si>
  <si>
    <t>13.3 miles</t>
  </si>
  <si>
    <t xml:space="preserve">Holiday Inn Express South Medical Center </t>
  </si>
  <si>
    <t>8.9 miles</t>
  </si>
  <si>
    <t>Metro Bus | Stop 2 min walk from hotel | Trip 20 min to CC</t>
  </si>
  <si>
    <t xml:space="preserve">Holiday Inn Express SW Galleria </t>
  </si>
  <si>
    <t xml:space="preserve">Holiday Inn Express Westchase Westheimer </t>
  </si>
  <si>
    <t>15.5 miles</t>
  </si>
  <si>
    <t>Home2 Suites Baytown</t>
  </si>
  <si>
    <t>24.4 miles</t>
  </si>
  <si>
    <t xml:space="preserve">Home2 Suites Downtown </t>
  </si>
  <si>
    <t xml:space="preserve">Two Queens-$246 | $246 | $246 | $246
King Suite-$256 | $256 | $256 | $256 </t>
  </si>
  <si>
    <t xml:space="preserve">Home2 Suites Energy Corridor </t>
  </si>
  <si>
    <t xml:space="preserve">Home2 Suites Galleria </t>
  </si>
  <si>
    <t>9.3 miles</t>
  </si>
  <si>
    <t>$186 | $186 | $186 | $186</t>
  </si>
  <si>
    <t>Home2 Suites IAH Beltway 8</t>
  </si>
  <si>
    <t>24.5 miles</t>
  </si>
  <si>
    <t>$115 | $115 | $115 | $115
(Door separates living space)</t>
  </si>
  <si>
    <t xml:space="preserve">Home2 Suites Medical Center </t>
  </si>
  <si>
    <t>4.9 miles</t>
  </si>
  <si>
    <t>$229 | $229 | $229 | $229</t>
  </si>
  <si>
    <t xml:space="preserve">Home2 Suites Pearland </t>
  </si>
  <si>
    <t xml:space="preserve">Home2 Suites Shenandoah The Woodlands </t>
  </si>
  <si>
    <t>30.7 miles</t>
  </si>
  <si>
    <t>King w/Sleeper Sofa-$149 | $149 | $149 | $149
Two Queens-$159 | $159 | $159 | $159</t>
  </si>
  <si>
    <t xml:space="preserve">Home2 Suites Westchase </t>
  </si>
  <si>
    <t xml:space="preserve">Home2 Suites Willowbrook </t>
  </si>
  <si>
    <t>Metro Bus | Stop 3 min walk from hotel | Trip 35 min to CC</t>
  </si>
  <si>
    <t xml:space="preserve">Homewood Suites Clear Lake NASA </t>
  </si>
  <si>
    <t>22.0 miles</t>
  </si>
  <si>
    <t>King-$144 | $144 | $144 | $144
Two Doubles-$164 |$164 |$164 |$164
(Door separates Living Space)</t>
  </si>
  <si>
    <t xml:space="preserve">Homewood Suites Downtown </t>
  </si>
  <si>
    <t>0.4 miles</t>
  </si>
  <si>
    <t>$263 | $263 | $263 | $263
(Queen Suite - Door separates Living Space)</t>
  </si>
  <si>
    <t xml:space="preserve">Homewood Suites Galleria </t>
  </si>
  <si>
    <t>8.5 miles</t>
  </si>
  <si>
    <t xml:space="preserve">Homewood Suites NW at Beltway  8 </t>
  </si>
  <si>
    <t xml:space="preserve">Homewood Suites Westchase </t>
  </si>
  <si>
    <t>14.8 miles</t>
  </si>
  <si>
    <t>$149 | $149 | $149 | $149
(Door separates Living Space)</t>
  </si>
  <si>
    <t xml:space="preserve">Hotel Icon </t>
  </si>
  <si>
    <t>1.2 miles</t>
  </si>
  <si>
    <t>Metro Rail | Stop 3 min walk from hotel | Trip 18 min to CC</t>
  </si>
  <si>
    <t>Two Queens-$294 | $294 | $294 | $294
Junior Suite-$374 | $374 | $374 | $374</t>
  </si>
  <si>
    <t xml:space="preserve">Hotel Vesper </t>
  </si>
  <si>
    <t>$224 | $224 | $224 | $224</t>
  </si>
  <si>
    <t xml:space="preserve">Hotel Ylem Medical Center </t>
  </si>
  <si>
    <t>9 miles</t>
  </si>
  <si>
    <t>Metro Bus | Stop 53 min walk from hotel | Trip 25 min to CC</t>
  </si>
  <si>
    <t xml:space="preserve">Hyatt House Galleria </t>
  </si>
  <si>
    <t>$160 | $160 | $160 | $160</t>
  </si>
  <si>
    <t xml:space="preserve">Hyatt House Medical Center </t>
  </si>
  <si>
    <t xml:space="preserve">5.5 miles </t>
  </si>
  <si>
    <t>Metro Rail | Stop 6 min walk from hotel | Trip 25 min to CC</t>
  </si>
  <si>
    <t xml:space="preserve">Hyatt Place Downtown </t>
  </si>
  <si>
    <t xml:space="preserve">Hyatt Place Galleria </t>
  </si>
  <si>
    <t>$175 | $175 | $175 | $175</t>
  </si>
  <si>
    <t xml:space="preserve">Hyatt Place Katy </t>
  </si>
  <si>
    <t>7.9 miles</t>
  </si>
  <si>
    <t>Metro Bus | Stop 8 min walk from hotel | Trip 30 min to CC</t>
  </si>
  <si>
    <t>King w/Sleeper Sofa-$140 | $140 | $140 | $140
Two Queen-$164 | $164 | $164 | $164</t>
  </si>
  <si>
    <t xml:space="preserve">Hyatt Place Medical Center </t>
  </si>
  <si>
    <t xml:space="preserve">Hyatt Place North </t>
  </si>
  <si>
    <t>15.6 miles</t>
  </si>
  <si>
    <t>Hyatt Place NW CY-Fair</t>
  </si>
  <si>
    <t>22.1 miles</t>
  </si>
  <si>
    <t xml:space="preserve">Hyatt Regency Baytown </t>
  </si>
  <si>
    <t>26.1 miles</t>
  </si>
  <si>
    <t>Metro Rail | Stop outside hotel | Trip 45 min to CC</t>
  </si>
  <si>
    <t xml:space="preserve">Hyatt Regency Downtown </t>
  </si>
  <si>
    <t>0.8 miles</t>
  </si>
  <si>
    <t>Metro Rail | Stop 3 min walk from hotel | Trip 16 min to CC</t>
  </si>
  <si>
    <t xml:space="preserve">Hyatt Regency Galleria </t>
  </si>
  <si>
    <t xml:space="preserve">9.1 miles </t>
  </si>
  <si>
    <t>Metro Rail | Stop 1 min walk from hotel | Trip 25 min to CC</t>
  </si>
  <si>
    <t xml:space="preserve">Hyatt Regency West </t>
  </si>
  <si>
    <t>17.7 miles</t>
  </si>
  <si>
    <t>Metro Rail | Stop 2 min walk from hotel | Trip 35 min to CC</t>
  </si>
  <si>
    <t>$161 | $161 | $161 | $161</t>
  </si>
  <si>
    <t xml:space="preserve">InterContinental Medical Center </t>
  </si>
  <si>
    <t>5.6 miles</t>
  </si>
  <si>
    <t>Metro Rail | Stop 3 min walk from hotel | Trip 20 min to CC</t>
  </si>
  <si>
    <t>$255 | $255 | $255 | $255</t>
  </si>
  <si>
    <t>JW Marriott Downtown</t>
  </si>
  <si>
    <t>Metro Rail | Stop outside hotel | Trip 8 min to CC</t>
  </si>
  <si>
    <t>$309 | $309 | $309 | $309</t>
  </si>
  <si>
    <t xml:space="preserve">JW Marriott Galleria </t>
  </si>
  <si>
    <t xml:space="preserve">La Quinta Inn Baytown East </t>
  </si>
  <si>
    <t>24.3 miles</t>
  </si>
  <si>
    <t>$106 | $106 | $106 | $106</t>
  </si>
  <si>
    <t>La Quinta Inn Bush IAH South</t>
  </si>
  <si>
    <t>JFK Blvd. 16.5 miles</t>
  </si>
  <si>
    <t>Metro Bus | Stop 1 min walk from hotel | Trip 30 min to CC</t>
  </si>
  <si>
    <t xml:space="preserve">La Quinta Inn East at Sheldon Road </t>
  </si>
  <si>
    <t xml:space="preserve">La Quinta Inn Hobby Airport </t>
  </si>
  <si>
    <t>11.1 miles</t>
  </si>
  <si>
    <t>Metro Rail | Stop outside hotel | Trip 30 min to CC</t>
  </si>
  <si>
    <t xml:space="preserve">Laura Hotel </t>
  </si>
  <si>
    <t>$280 | $280 | $280 | $280</t>
  </si>
  <si>
    <t xml:space="preserve">Le Meridien Downtown </t>
  </si>
  <si>
    <t xml:space="preserve">Magnolia Houston </t>
  </si>
  <si>
    <t>0.7 miles</t>
  </si>
  <si>
    <t xml:space="preserve">MainStay Suites Medical Center </t>
  </si>
  <si>
    <t>4.7 miles</t>
  </si>
  <si>
    <t xml:space="preserve">Medical Center </t>
  </si>
  <si>
    <t>Metro Rail | Stop 3 min walk from hotel | Trip 25 min to CC</t>
  </si>
  <si>
    <t>$169 | $169 | $169|  $169</t>
  </si>
  <si>
    <t>Marriott IAH</t>
  </si>
  <si>
    <t>21.5 miles</t>
  </si>
  <si>
    <t xml:space="preserve">Marriott Marquis </t>
  </si>
  <si>
    <t>0.1 miles</t>
  </si>
  <si>
    <t>Marriott Medical Center Museum District</t>
  </si>
  <si>
    <t>4.4 miles</t>
  </si>
  <si>
    <t>$249 | $249 | $249 | $249</t>
  </si>
  <si>
    <t xml:space="preserve">Marriott North </t>
  </si>
  <si>
    <t xml:space="preserve">Marriott South Hobby Airport </t>
  </si>
  <si>
    <t>11.3 miles</t>
  </si>
  <si>
    <t xml:space="preserve">Hobby Airport </t>
  </si>
  <si>
    <t>$138 | $138 | $138 | $138</t>
  </si>
  <si>
    <t xml:space="preserve">Marriott West Loop by the Galleria </t>
  </si>
  <si>
    <t>$177 | $177 | $177 | $177</t>
  </si>
  <si>
    <t xml:space="preserve">Marriott Westchase </t>
  </si>
  <si>
    <t xml:space="preserve">Omni Galleria </t>
  </si>
  <si>
    <t>7.3 miles</t>
  </si>
  <si>
    <t>Metro Bus | Stop 4 min walk from hotel | Trip 25 min to CC</t>
  </si>
  <si>
    <t xml:space="preserve">Residence Inn Beltway 8 &amp; Clay Road </t>
  </si>
  <si>
    <t>17.2 miles</t>
  </si>
  <si>
    <t>Residence Inn Downtown CC</t>
  </si>
  <si>
    <t xml:space="preserve">Residence Inn Galleria </t>
  </si>
  <si>
    <t>$200 | $200 | $200 | $200
(Door separates Living Space)</t>
  </si>
  <si>
    <t xml:space="preserve">Residence Inn I-10 West / Park Row </t>
  </si>
  <si>
    <t xml:space="preserve">Royal Sonesta </t>
  </si>
  <si>
    <t>$248 | $248 | $248 | $248</t>
  </si>
  <si>
    <t xml:space="preserve">Sheraton Brookhollow </t>
  </si>
  <si>
    <t>10.8 miles</t>
  </si>
  <si>
    <t>$194 | $194 | $194 | $194</t>
  </si>
  <si>
    <t xml:space="preserve">Sonesta ES Galleria </t>
  </si>
  <si>
    <t>Sonesta ES Hobby</t>
  </si>
  <si>
    <t xml:space="preserve">formerly Greentree Inn &amp; Suites </t>
  </si>
  <si>
    <t>King &amp; King with Sofa Sleeper-$129 | $129 | $129 | $129
Two Queen-$139 | $139 | $139 | $139</t>
  </si>
  <si>
    <t xml:space="preserve">Sonesta IAH </t>
  </si>
  <si>
    <t>14.9 miles</t>
  </si>
  <si>
    <t xml:space="preserve">Metro Bus | Stop outside hotel | Trip 30 min to CC </t>
  </si>
  <si>
    <t xml:space="preserve">Sonesta ES North </t>
  </si>
  <si>
    <t>20.4 miles</t>
  </si>
  <si>
    <t>$115 | $115 | $115 | $115</t>
  </si>
  <si>
    <t>Sonesta ES NW</t>
  </si>
  <si>
    <t>13.8 miles</t>
  </si>
  <si>
    <t xml:space="preserve">Sonesta ES Westchase </t>
  </si>
  <si>
    <t>13.6 miles</t>
  </si>
  <si>
    <t>King-$129 | $129 | $129 | $129
Two Queen-$139 | $139 | $139 | $139</t>
  </si>
  <si>
    <t xml:space="preserve">Sonesta Simply Suites Brookhollow </t>
  </si>
  <si>
    <t>Metro Bus | Stop 43 min walk from hotel | Trip 25 min to CC</t>
  </si>
  <si>
    <t xml:space="preserve">Spark by Hilton Clay Road </t>
  </si>
  <si>
    <t>17.5 miles</t>
  </si>
  <si>
    <t>Queen/Queen-$159 | $159 | $159 | $159
King Suite w/ sofa sleeper-
$169 | $169 | $169 | $169</t>
  </si>
  <si>
    <t xml:space="preserve">Spark by Hilton Hobby Airport </t>
  </si>
  <si>
    <t>King-$110 | $110 | $110 | $110
Two Queen-$139 | $139 | $139 | $139</t>
  </si>
  <si>
    <t>SpringHill Suites Downtown CC</t>
  </si>
  <si>
    <t xml:space="preserve">SpringHill Suites Hobby Airport </t>
  </si>
  <si>
    <t>10.9 miles</t>
  </si>
  <si>
    <t>$135 | $135 | $135 | $135</t>
  </si>
  <si>
    <t xml:space="preserve">Springhill Suites HWY 290/NW Cypress </t>
  </si>
  <si>
    <t>23.5 miles</t>
  </si>
  <si>
    <t xml:space="preserve">SpringHill Suites I-45 North </t>
  </si>
  <si>
    <t>19.9 miles</t>
  </si>
  <si>
    <t xml:space="preserve">Metro Bus | Stop 3 min walk from hotel | Trip 30 min to CC </t>
  </si>
  <si>
    <t xml:space="preserve">Springhill Suites IAH </t>
  </si>
  <si>
    <t>18.1 miles</t>
  </si>
  <si>
    <t>SpringHill Suites Medical Center/NRG Park</t>
  </si>
  <si>
    <t>$203 | $203 | $203 | $203</t>
  </si>
  <si>
    <t xml:space="preserve">Springhill Suites Sugar Land </t>
  </si>
  <si>
    <t>26.5 miles</t>
  </si>
  <si>
    <t xml:space="preserve">Staybridge Suites Galleria </t>
  </si>
  <si>
    <t xml:space="preserve">$230 |  $230 | $230 | $230 </t>
  </si>
  <si>
    <t xml:space="preserve">Staybridge Suites Medical Center </t>
  </si>
  <si>
    <t xml:space="preserve">Staybridge Suites NW Cypress Crossing </t>
  </si>
  <si>
    <t>21.9 miles</t>
  </si>
  <si>
    <t xml:space="preserve">TownePlace Suites Galleria </t>
  </si>
  <si>
    <t>14.0 miles</t>
  </si>
  <si>
    <t>King w/ Sleeper Sofa-$149 | $149 | $149 | $149
Two Bedroom w/ Sleeper Sofa-$249 | $249 | $249 | $249</t>
  </si>
  <si>
    <t xml:space="preserve">TownePlace Suites Hobby Airport </t>
  </si>
  <si>
    <t>TownePlace Suites Humble IAH</t>
  </si>
  <si>
    <t>19.7 miles</t>
  </si>
  <si>
    <t xml:space="preserve">TownePlace Suites I-10 East </t>
  </si>
  <si>
    <t>9.1 miles</t>
  </si>
  <si>
    <t xml:space="preserve">TownePlace Suites NW Beltway 8 </t>
  </si>
  <si>
    <t>19.3 miles</t>
  </si>
  <si>
    <t xml:space="preserve">TownePlace Suites Westchase </t>
  </si>
  <si>
    <t xml:space="preserve">Tru by Hilton Downtown CC </t>
  </si>
  <si>
    <t xml:space="preserve">Westin Downtown </t>
  </si>
  <si>
    <t xml:space="preserve">0.4 miles </t>
  </si>
  <si>
    <t>Westin Galleria</t>
  </si>
  <si>
    <t>Westin Medical Center</t>
  </si>
  <si>
    <t>4.6 miles</t>
  </si>
  <si>
    <t>Metro Rail | Stop outside hotel | Trip 20 min to CC</t>
  </si>
  <si>
    <t xml:space="preserve">Westin Memorial City </t>
  </si>
  <si>
    <t>14.3 miles</t>
  </si>
  <si>
    <t xml:space="preserve">Westin Oaks at the Galleria </t>
  </si>
  <si>
    <t>Whitehall, The</t>
  </si>
  <si>
    <t>1.4 miles</t>
  </si>
  <si>
    <t>Metro Rail | Stop outside hotel | Trip 22 min to CC</t>
  </si>
  <si>
    <t>$165 | $165 | $165 | $165</t>
  </si>
  <si>
    <t xml:space="preserve">Wingate Stadium Medical Center </t>
  </si>
  <si>
    <t xml:space="preserve">Wyndham Medical Center </t>
  </si>
  <si>
    <t>Hotel Name</t>
  </si>
  <si>
    <t>Rate</t>
  </si>
  <si>
    <t>Rooms with Separating Door</t>
  </si>
  <si>
    <t>Wifi</t>
  </si>
  <si>
    <t>Kitchen</t>
  </si>
  <si>
    <t>Bus Parking</t>
  </si>
  <si>
    <t xml:space="preserve">Incidental Hold </t>
  </si>
  <si>
    <t>Hotel Cancel Policy</t>
  </si>
  <si>
    <t>Complimentary Wifi</t>
  </si>
  <si>
    <t>Complimentary access to fitness center</t>
  </si>
  <si>
    <t>3:00 PM | 11:00 AM</t>
  </si>
  <si>
    <t>72 hours</t>
  </si>
  <si>
    <t>ACP Hotel WestChase</t>
  </si>
  <si>
    <t>Complimentary Breakfast</t>
  </si>
  <si>
    <t>Complimentary self parking</t>
  </si>
  <si>
    <t>Complimentary Bus Parking</t>
  </si>
  <si>
    <t>20% Discount on breakfast Pricing</t>
  </si>
  <si>
    <t>$189 | $209</t>
  </si>
  <si>
    <t>Self Parking: $15 per night per car</t>
  </si>
  <si>
    <t>3:00 PM | 12:00 PM</t>
  </si>
  <si>
    <t>$144 | $164 | $174</t>
  </si>
  <si>
    <t>4:00  PM | 12:00 PM</t>
  </si>
  <si>
    <t>$119 | $135 | $135</t>
  </si>
  <si>
    <t>Complimetary Self Parking</t>
  </si>
  <si>
    <t>Self Parking: $10 per night per car</t>
  </si>
  <si>
    <t>Complimentary Bus Parking | Max 1 Bus</t>
  </si>
  <si>
    <t>20% Discount Coupon for Breakfast for up to 4 guests per room</t>
  </si>
  <si>
    <t>Valet Parking: $30 per night per car</t>
  </si>
  <si>
    <t>Complimentary Self Parking</t>
  </si>
  <si>
    <t>Self Parking: $20 per night per car</t>
  </si>
  <si>
    <t>Valet Parking: $18 per night per car</t>
  </si>
  <si>
    <t>4:00 PM | 12:00 PM</t>
  </si>
  <si>
    <t>Complimentary Breakfast For up to 2 guests</t>
  </si>
  <si>
    <t>4:00 PM | 11:00 AM</t>
  </si>
  <si>
    <t>DoubleTree Galleria</t>
  </si>
  <si>
    <t>DoubleTree Greenway Plaza</t>
  </si>
  <si>
    <t>CAR PARKING-NEED FROM HOTEL</t>
  </si>
  <si>
    <t>DoubleTree Medical Center</t>
  </si>
  <si>
    <t>$30 per night per bus</t>
  </si>
  <si>
    <t>Valet Parking: $55 per night per car</t>
  </si>
  <si>
    <t>$159 | $179</t>
  </si>
  <si>
    <t>$255 | $275</t>
  </si>
  <si>
    <t>$200 per night per bus</t>
  </si>
  <si>
    <t>$189 | 199</t>
  </si>
  <si>
    <t>$179 | $199</t>
  </si>
  <si>
    <t>$214 | $224</t>
  </si>
  <si>
    <t>Complimentary Breakfast for 2 guests.  Add'l Guests $10 per person.</t>
  </si>
  <si>
    <t>$129 | $154</t>
  </si>
  <si>
    <t>3:00 PM | 11: 00 AM</t>
  </si>
  <si>
    <t>$139 | $149</t>
  </si>
  <si>
    <t>$146 | $156 | $166</t>
  </si>
  <si>
    <t>$139 | $149 | $159</t>
  </si>
  <si>
    <t>$246 | $256</t>
  </si>
  <si>
    <t>$149 | $159</t>
  </si>
  <si>
    <t>$144 | $164</t>
  </si>
  <si>
    <t>$189 | $199</t>
  </si>
  <si>
    <t>$294 | $374</t>
  </si>
  <si>
    <t>Valet Parking: $42 per night per car</t>
  </si>
  <si>
    <t>Self Parking: $8 per night per car</t>
  </si>
  <si>
    <t>$140 | $164</t>
  </si>
  <si>
    <t>Valet Parking: $35 per night per car</t>
  </si>
  <si>
    <t>25% discount off breakfast pricing</t>
  </si>
  <si>
    <t>$50 per night per bus</t>
  </si>
  <si>
    <t>10% discount off breakfast menu</t>
  </si>
  <si>
    <t>Self Parking: $5 per night per car</t>
  </si>
  <si>
    <t>Self Parking: $7 per night per car</t>
  </si>
  <si>
    <t>$159 | $169</t>
  </si>
  <si>
    <t>$110 | $139</t>
  </si>
  <si>
    <t>$169 | $209 | $269</t>
  </si>
  <si>
    <t>$134 | $144</t>
  </si>
  <si>
    <t>$149 | $249</t>
  </si>
  <si>
    <t>$124 | $154</t>
  </si>
  <si>
    <t>Valet Parking: $20 per night per car</t>
  </si>
  <si>
    <t>Password: FIRST2025grid</t>
  </si>
  <si>
    <t>Hotel</t>
  </si>
  <si>
    <t xml:space="preserve">AC Hotel (0.6 miles) </t>
  </si>
  <si>
    <t>No</t>
  </si>
  <si>
    <t>Aloft Downtown (0.6 miles)</t>
  </si>
  <si>
    <t>Yes</t>
  </si>
  <si>
    <t>Blossom Hotel (6.2 miles)</t>
  </si>
  <si>
    <t>C Baldwin (1.1 miles)</t>
  </si>
  <si>
    <t>(0.5 miles)</t>
  </si>
  <si>
    <t> </t>
  </si>
  <si>
    <t>Candlewood Suites Medical Center</t>
  </si>
  <si>
    <t>(10.5 miles)</t>
  </si>
  <si>
    <t>Chifley Houston (8.2 miles)</t>
  </si>
  <si>
    <t>Courtyard Downtown Convention Center (0.9 miles)</t>
  </si>
  <si>
    <t>Courtyard Heights I-10 (5.3 miles)</t>
  </si>
  <si>
    <t>(11.0 miles)</t>
  </si>
  <si>
    <t>Courtyard West I-10 /Memorial (12.4 miles)</t>
  </si>
  <si>
    <t>(9.2 miles)</t>
  </si>
  <si>
    <t>Courtyard NW 290 Corridor (15.3 miles)</t>
  </si>
  <si>
    <t>Courtyard Rice University (5.3 miles)</t>
  </si>
  <si>
    <t>Crowne Plaza Med Center/Galleria (5.9 miles)</t>
  </si>
  <si>
    <t>DoubleTree Brookhollow (12.1 miles</t>
  </si>
  <si>
    <t>Doubletree Houston Galleria</t>
  </si>
  <si>
    <t>Doubletree Houston Greenway Plaza (5.8 miles)</t>
  </si>
  <si>
    <t>(10.3 miles)</t>
  </si>
  <si>
    <t>DoubleTree Intercontinental Airport (16.6 miles)</t>
  </si>
  <si>
    <t xml:space="preserve">(5.7 miles) </t>
  </si>
  <si>
    <t>(13.7 miles)</t>
  </si>
  <si>
    <t>(0.3 miles)</t>
  </si>
  <si>
    <t>Fairfield Inn &amp; Suites Brookhollow (12.1 miles)</t>
  </si>
  <si>
    <t>Fairfield Inn &amp; Suites Hobby (11.6 miles)</t>
  </si>
  <si>
    <t>Four Points by Sheraton IAH (18.2 miles)</t>
  </si>
  <si>
    <t>Four Seasons Downtown (0.3 miles)</t>
  </si>
  <si>
    <t>Hampton Inn Houston Near the Galleria (8.0 miles)</t>
  </si>
  <si>
    <t>Hampton Inn Hobby Airport (11.5 miles)</t>
  </si>
  <si>
    <t>Hampton Inn I-10 East (7.8 miles)</t>
  </si>
  <si>
    <t>Hilton Americas (0.2 miles)</t>
  </si>
  <si>
    <t>Hilton Houston Plaza Medical Center (5. miles)</t>
  </si>
  <si>
    <t>Hilton NASA Clear Lake (26.8 miles)</t>
  </si>
  <si>
    <t>Hilton North (16.4 miles)</t>
  </si>
  <si>
    <t>Hilton Post Oak by Galleria (8.8 miles)</t>
  </si>
  <si>
    <t>Hilton Westchase (14.5 miles)</t>
  </si>
  <si>
    <t>Hilton Garden Inn Energy Corridor (16.5 miles)</t>
  </si>
  <si>
    <t>Hilton Garden Inn IAH (16.9 miles)</t>
  </si>
  <si>
    <t>Hilton Garden Inn Medical Center (5.4 miles)</t>
  </si>
  <si>
    <t>Hilton Garden Inn NW Willowbrook (23.4 miles)</t>
  </si>
  <si>
    <t>Holiday Inn Downtown</t>
  </si>
  <si>
    <t xml:space="preserve">(0.9 miles) </t>
  </si>
  <si>
    <t>Holiday Inn Express &amp; Suites Downtown Convention Center (0.5 miles)</t>
  </si>
  <si>
    <t>Holiday Inn Express Galleria</t>
  </si>
  <si>
    <t>(8.3 miles)</t>
  </si>
  <si>
    <t>Holiday Inn Express Hobby Airport (10.3 miles)</t>
  </si>
  <si>
    <t>Home2 Suites Downtown (0.5 miles)</t>
  </si>
  <si>
    <t>Home2 Suites Energy Corridor (16.4 miles)</t>
  </si>
  <si>
    <t>Home2 Suites Galleria (9.3 miles)</t>
  </si>
  <si>
    <t>Home2 Suites by Hilton Medical Center (4.9 miles)</t>
  </si>
  <si>
    <t>Home2 Suites Westchase (15.8 miles)</t>
  </si>
  <si>
    <t>Homewood Suites Downtown (0.4 miles)</t>
  </si>
  <si>
    <t>Homewood Suites Galleria (8.5 miles)</t>
  </si>
  <si>
    <t>Homewood Suites Westchase (14.8 miles)</t>
  </si>
  <si>
    <t>Hotel Derek (8.4 miles)</t>
  </si>
  <si>
    <t>Hotel Icon (1.2 miles)</t>
  </si>
  <si>
    <t>Hyatt House Houston Galleria (9.2 miles)</t>
  </si>
  <si>
    <t xml:space="preserve">Hyatt House Medical Center (5.5 miles) </t>
  </si>
  <si>
    <t xml:space="preserve">Hyatt Place Houston Downtown (0.6 miles) </t>
  </si>
  <si>
    <t>Hyatt Place Houston Galleria (8.6 miles)</t>
  </si>
  <si>
    <t>Hyatt Place Medical Center (5.8 miles)</t>
  </si>
  <si>
    <t>Hyatt Regency Downtown (0.8 miles)</t>
  </si>
  <si>
    <t xml:space="preserve">Hyatt Regency Houston Galleria (9.1 miles) </t>
  </si>
  <si>
    <t>InterContinental Medical Center (5.6 miles)</t>
  </si>
  <si>
    <t>JW Marriott (0.6 miles)</t>
  </si>
  <si>
    <t>Laura Hotel (0.6 miles)</t>
  </si>
  <si>
    <t>Le Meridien Downtown (0.5 miles)</t>
  </si>
  <si>
    <t>Magnolia Houston (0.7 miles)</t>
  </si>
  <si>
    <t>Marriott Marquis (0.1 miles)</t>
  </si>
  <si>
    <t>Marriott Medical Center Museum District (4.4 miles)</t>
  </si>
  <si>
    <t>Marriott North (16.2 miles)</t>
  </si>
  <si>
    <t>Marriott South Hobby Airport (11.3 miles)</t>
  </si>
  <si>
    <t>Marriott Sugarland Town Square (21.4 miles)</t>
  </si>
  <si>
    <t>Marriott West Loop by the Galleria (8.2 miles)</t>
  </si>
  <si>
    <t>Marriott Westchase (13.9 miles)</t>
  </si>
  <si>
    <t>Omni Galleria (7.3 miles)</t>
  </si>
  <si>
    <t>Residence Inn Beltway 8 &amp; Clay Road (17.2)</t>
  </si>
  <si>
    <t>Residence Inn Downtown Convention Center (0.6 miles)</t>
  </si>
  <si>
    <t>Residence Inn by the Galleria</t>
  </si>
  <si>
    <t>(8.7 miles)</t>
  </si>
  <si>
    <t>Residence Inn NW Willowbrook (23.2 miles)</t>
  </si>
  <si>
    <t>Residence Inn Rice University (5.4 miles)</t>
  </si>
  <si>
    <t>Royal Sonesta (8.2 miles)</t>
  </si>
  <si>
    <t>Sheraton Brookhollow (10.8 miles)</t>
  </si>
  <si>
    <t>Sheraton North Houston IAH (16.4 miles)</t>
  </si>
  <si>
    <t>Sonesta Hobby (formerly Greentree Inn &amp; Suites)</t>
  </si>
  <si>
    <t>(10.9 miles)</t>
  </si>
  <si>
    <t>SpringHill Downtown Convention Center (0.7 miles)</t>
  </si>
  <si>
    <t>SpringHill Hobby Airport (10.9 miles)</t>
  </si>
  <si>
    <t>SpringHill Medical Center (6.2 miles)</t>
  </si>
  <si>
    <t>Staybridge Suites Galleria (8.3 miles)</t>
  </si>
  <si>
    <t>Staybridge Suites Medical Center (10.8 miles)</t>
  </si>
  <si>
    <t>TownePlace Suites Brookhollow (13.7 miles)</t>
  </si>
  <si>
    <t>Tru by Hilton Downtown CC (0.5 miles)</t>
  </si>
  <si>
    <t xml:space="preserve">Westin Houston Downtown (0.4 miles) </t>
  </si>
  <si>
    <t>The Whitehall (1.4 miles)</t>
  </si>
  <si>
    <t>NEED FROM HOTEL</t>
  </si>
  <si>
    <t>Indoor</t>
  </si>
  <si>
    <t>Incidentals is a percentage depending on the amount of nights booked</t>
  </si>
  <si>
    <t>No Pool</t>
  </si>
  <si>
    <t>Self Parking: $7.58 per night per car</t>
  </si>
  <si>
    <t>Outdoor</t>
  </si>
  <si>
    <t xml:space="preserve">Holiday Inn - IAH </t>
  </si>
  <si>
    <t>$100 per night per bus | Max 3 buses</t>
  </si>
  <si>
    <t>$119 | $129 | $139</t>
  </si>
  <si>
    <t>$129 | $139</t>
  </si>
  <si>
    <t>Residence Inn Westchase</t>
  </si>
  <si>
    <t>$129 | $149</t>
  </si>
  <si>
    <t>22.7 miles</t>
  </si>
  <si>
    <t>King-$119 | $119 | $119 | $119
King with Sleeper sofa-$199 | $199 | $199 | $199
Two Queen-$199 | $199 | $199 | $199 
Two Queen Suite-$199 | $199 | $199 | $199
(All rooms have Door Separating the Living Space)</t>
  </si>
  <si>
    <t>$185 | $185 | $185 | $185</t>
  </si>
  <si>
    <t>$234 | $234 | $254 | $254</t>
  </si>
  <si>
    <t>$215 | $215 | $215 | $215</t>
  </si>
  <si>
    <t xml:space="preserve">King-$119 | $119 | $119 | $119
King with Sleeper sofa-$129 | $129 | $129 | $129
Two Queen-$139 | $139 | $139 | $139 </t>
  </si>
  <si>
    <t>$290 | $290 | $290 | $290</t>
  </si>
  <si>
    <t>La Quinta Inn NW Beltway 8/West Road</t>
  </si>
  <si>
    <t>MiniFridge Only</t>
  </si>
  <si>
    <t>Valet Parking: $50 per night per car</t>
  </si>
  <si>
    <t>$50 per night per room</t>
  </si>
  <si>
    <t>Microwave and MiniFridge</t>
  </si>
  <si>
    <t>$100 per night per room</t>
  </si>
  <si>
    <t>Self Parking: $30 per night per car | Valet Parking: $62 per night per car</t>
  </si>
  <si>
    <t>$ 100 per stay per room</t>
  </si>
  <si>
    <t>$109 | $119</t>
  </si>
  <si>
    <t>Yes- Both Room Types</t>
  </si>
  <si>
    <t>Valet Parking: $44 per night per car | Self Parking: $20 per night per car</t>
  </si>
  <si>
    <t>$75 per night per room</t>
  </si>
  <si>
    <t>Complimentary Bus Parking | Max 2 buses</t>
  </si>
  <si>
    <t>$ 20 per night per room</t>
  </si>
  <si>
    <t>$119 | $199</t>
  </si>
  <si>
    <t>Complimentary Bus Parking | 3-6 buses***Request Bus Parking Map if needed</t>
  </si>
  <si>
    <t>$171 | $221</t>
  </si>
  <si>
    <t>Self Parking: $30 per night per car | Valet Parking: $40 per night per car</t>
  </si>
  <si>
    <t>$75 per night per bus | Max 4 buses</t>
  </si>
  <si>
    <t>Full Kitchen</t>
  </si>
  <si>
    <t>$ 50 per night per room</t>
  </si>
  <si>
    <t>$40 per night per room</t>
  </si>
  <si>
    <t>$300 per night per bus | Max 1 bus</t>
  </si>
  <si>
    <t>Complimentary Bus Parking | Max 5 buses</t>
  </si>
  <si>
    <t>$25 per stay per room</t>
  </si>
  <si>
    <t>$20 per night per room</t>
  </si>
  <si>
    <t xml:space="preserve">Bus Parking | $250 per night per bus | Max 6 buses - Reservations Required </t>
  </si>
  <si>
    <t>$150 per night per room</t>
  </si>
  <si>
    <t>$50 per stay per room</t>
  </si>
  <si>
    <t>Valet Parking: $59  per night per car</t>
  </si>
  <si>
    <t>Complimentary Bus Parking | Max 3 buses</t>
  </si>
  <si>
    <t>Valet Parking: $65 per night per car | Self Parking: $42 per night per car</t>
  </si>
  <si>
    <t>Yes - King and Double Bed Suites</t>
  </si>
  <si>
    <t>Complimentary Bus Parking - Max 2 buses</t>
  </si>
  <si>
    <t>Valet Parking: $48 per night per car  |Discount on Self Parking: $35 per night per car</t>
  </si>
  <si>
    <t>$25 per night per room |more than 7 nights $100 per night per room</t>
  </si>
  <si>
    <t>$25 per night per room</t>
  </si>
  <si>
    <t>$100 per stay per room</t>
  </si>
  <si>
    <t>$169 | $174</t>
  </si>
  <si>
    <t>$150 per stay per room</t>
  </si>
  <si>
    <t>Valet Parking: $58  per night per car</t>
  </si>
  <si>
    <t>Complimentary Bus Parking | Max 4 Buses</t>
  </si>
  <si>
    <t>$35 per night per room | 3 nights or more $100 per stay per room</t>
  </si>
  <si>
    <t>$30 per night per room</t>
  </si>
  <si>
    <t>Kitchenette</t>
  </si>
  <si>
    <t>Curtain separating living area &amp; bedroom</t>
  </si>
  <si>
    <t>$65 per stay per room</t>
  </si>
  <si>
    <t>yes</t>
  </si>
  <si>
    <t>Valet Parking: $59 per night per car</t>
  </si>
  <si>
    <t>$200 per night per bus | Max 4 buses</t>
  </si>
  <si>
    <t>$75 per night per room (max held $675)</t>
  </si>
  <si>
    <t>Cancellations must be made 72 hours prior to arrival DURING SALES BUSINESS HOURS. Cancellations made outside these hours will be considered received on the NEXT BUSINESS DAY AND MAY RESULT IN APPLICABLE FEES.</t>
  </si>
  <si>
    <t xml:space="preserve">Valet Parking: $54 per night per car | Self Parking Located on Green Street Parking Garage </t>
  </si>
  <si>
    <t>10% off 2026 Published Food Menus</t>
  </si>
  <si>
    <t>Holiday Inn Express Downtown</t>
  </si>
  <si>
    <t>Staybridge Suites Downtown</t>
  </si>
  <si>
    <t>Two Queen Beds-$146 | $146 | $146 | $146
King Suites-$156 | $156 | $156 | $156
Two Queen Suites-$166 | $166 | $166 | $166</t>
  </si>
  <si>
    <t>1 Queen Suite w/sofasleeper 
$190 | $190 | $190 | $190
Two Bdrm 1 Queen Suite (Door separates Living Space)
$190 | $190 | $190 | $190</t>
  </si>
  <si>
    <t>$209 | $209 | $209 | $209
(Door separates Living Space)</t>
  </si>
  <si>
    <t>$125 | $125 | $125 | $125</t>
  </si>
  <si>
    <t xml:space="preserve">King-$129 | $129 | $129 | $129
King with Sleeper Sofa/Two Queen-$139 | $139 | $139 | $139 </t>
  </si>
  <si>
    <t>La Quinta Inn Bush Intl Airport E</t>
  </si>
  <si>
    <t>18.9 miles</t>
  </si>
  <si>
    <t>19.6 miles</t>
  </si>
  <si>
    <t>17.8 miles</t>
  </si>
  <si>
    <t>King w/Sleeper Sofa-$129 | $129 | $129 | $129
Two Queen w/Sleeper Sofa-$139 | $139 | $139 | $139</t>
  </si>
  <si>
    <t>Complimentary Bus Parking | Max 4 buses</t>
  </si>
  <si>
    <t>Complimentary Bus Parking | Max 2 Buses</t>
  </si>
  <si>
    <t>One King Kitchenette Suites</t>
  </si>
  <si>
    <t>Complimentary Bus Parking | Max 6 buses</t>
  </si>
  <si>
    <t>$40 per stay per room | (Max $120)</t>
  </si>
  <si>
    <t>Complimentary Bus Parking | Max 2 buses | Reservations 14 days prior to arrival required</t>
  </si>
  <si>
    <t>Complimentary Bus Parking | Max 1 bus</t>
  </si>
  <si>
    <t>Complimentary Bus Parking | Max 6-8 buses</t>
  </si>
  <si>
    <t xml:space="preserve">Valet Parking: $56 per night per car | Self-Parking Offsite </t>
  </si>
  <si>
    <t>Bus Parking: Off-site | $250 per night per bus | Reservations Required. Max 6 buses</t>
  </si>
  <si>
    <t>Discounted Valet Parking: $54.00 per night per car</t>
  </si>
  <si>
    <t>Valet Parking: $54 per night per car</t>
  </si>
  <si>
    <t>Self Parking: $33 per night per car | Valet Parking: $43 per night per car</t>
  </si>
  <si>
    <t>$50 per night per bus | Max 2 buses</t>
  </si>
  <si>
    <t>Self Parking: $40 per night per car | Valet Parking: $65 per night per car</t>
  </si>
  <si>
    <t>$60 per night per room</t>
  </si>
  <si>
    <t>Self Parking: $32 per night per car | Valet Parking: $42 per night per car</t>
  </si>
  <si>
    <t xml:space="preserve">Sheraton North at Bush IAH </t>
  </si>
  <si>
    <t>Microwave Only</t>
  </si>
  <si>
    <t>$20 per stay per room</t>
  </si>
  <si>
    <t>4:00 PM | 10:00 AM</t>
  </si>
  <si>
    <t>La Quinta Inn Humble Atascocita</t>
  </si>
  <si>
    <t>Bus Parking: $250 night per bus | Max 2 buses</t>
  </si>
  <si>
    <t>Hampton Inn La Porte (formerly Candlewood Suites La Porte)</t>
  </si>
  <si>
    <t>Complimentary Bus Parking | Max 8-10 buses</t>
  </si>
  <si>
    <t>Complimentary Bus Parking | Max 7-9 buses</t>
  </si>
  <si>
    <t>$100 per night per bus | Max 4-7 buses</t>
  </si>
  <si>
    <t>$75 per night per bus | Reservation required</t>
  </si>
  <si>
    <t xml:space="preserve">Complimentary Bus Parking | Max 2 buses </t>
  </si>
  <si>
    <t xml:space="preserve">yes - both room types </t>
  </si>
  <si>
    <t>$250 per night per bus | Max 3 buses</t>
  </si>
  <si>
    <t xml:space="preserve">Yes - One King with Sleeper Sofa </t>
  </si>
  <si>
    <t>Valet Parking: $52 per night per car</t>
  </si>
  <si>
    <t>Complimentary Bus Parking | Max 10 buses</t>
  </si>
  <si>
    <t>$20 per night per room (max hold $40)</t>
  </si>
  <si>
    <t>2 Bedroom Suites</t>
  </si>
  <si>
    <t>Valet Parking: $58 per night per car</t>
  </si>
  <si>
    <t xml:space="preserve">40% of total room and tax per day </t>
  </si>
  <si>
    <t>One Queen/Two Double Beds-$109 | $109 | $109 | $109 
One Queen with Sleeper Sofa-$119 | $119 |$119 | $119</t>
  </si>
  <si>
    <t>$190 | $190 | $190 | $190</t>
  </si>
  <si>
    <t>$169 | $169 | $179 | $189</t>
  </si>
  <si>
    <t>Two Queen-$179 | $179 | $179 | $179
King Jr. Suite with Sleeper Sofa-$199 | $199 | $199 | $199</t>
  </si>
  <si>
    <t>King-$139 | $139 | $139 | $139
Two Queen-$149 | $149 | $149 | $149
King Suite-$149 | $149 | $149 | $149
Two Queen Suite-$159 | $159 | $159 |$159</t>
  </si>
  <si>
    <t>$190 | $190 | $190 | $190 
(Door separates living space)</t>
  </si>
  <si>
    <r>
      <rPr>
        <b/>
        <sz val="12"/>
        <color theme="1"/>
        <rFont val="Calibri"/>
        <family val="2"/>
        <scheme val="minor"/>
      </rPr>
      <t>HOTEL INFORMATION:</t>
    </r>
    <r>
      <rPr>
        <sz val="12"/>
        <color theme="1"/>
        <rFont val="Calibri"/>
        <family val="2"/>
        <scheme val="minor"/>
      </rPr>
      <t xml:space="preserve">
•     This list includes all hotels in the </t>
    </r>
    <r>
      <rPr>
        <i/>
        <sz val="12"/>
        <color theme="1"/>
        <rFont val="Calibri"/>
        <family val="2"/>
        <scheme val="minor"/>
      </rPr>
      <t>FIRST</t>
    </r>
    <r>
      <rPr>
        <sz val="12"/>
        <color theme="1"/>
        <rFont val="Aptos Narrow"/>
        <family val="2"/>
      </rPr>
      <t>®</t>
    </r>
    <r>
      <rPr>
        <sz val="12"/>
        <color theme="1"/>
        <rFont val="Calibri"/>
        <family val="2"/>
        <scheme val="minor"/>
      </rPr>
      <t xml:space="preserve"> Championship Housing Program. </t>
    </r>
    <r>
      <rPr>
        <b/>
        <sz val="12"/>
        <color rgb="FFFF0000"/>
        <rFont val="Calibri"/>
        <family val="2"/>
        <scheme val="minor"/>
      </rPr>
      <t xml:space="preserve">
</t>
    </r>
    <r>
      <rPr>
        <sz val="12"/>
        <color theme="1"/>
        <rFont val="Calibri"/>
        <family val="2"/>
        <scheme val="minor"/>
      </rPr>
      <t xml:space="preserve">•     Room rates do not include any occupancy or local taxes or fees. (please see your hotel acknowledgement email for individual hotel tax rates)
•     Most hotels have complimentary Guest Room Wi-Fi included in the rate.
•     Some hotels offer complimentary airport/local shuttle services.  Please contact your hotel directly to determine shuttle availability.
•     If the breakfast area for a hotel does not say "Complimentary" breakfast it is NOT included in the rate.  Some, but not all, hotels that do not include breakfast in the rate have discounts on food.
•     All hotels require a credit card to guarantee the reservation.
•     Most hotels WILL place a minimum $ hold on your credit card for any incidental charges.  If no incidentals are charged, the hold is released from your card.  It is RECOMMENDED that you use a CREDIT CARD for this incidental hold as this will withdraw funds from a debit card as part of it's hold.
•     Hotel Cancellation Policy:  Hotels may charge 1 night's room and tax per reservation if the reservation is not cancelled 72 hours prior to arrival date.
</t>
    </r>
  </si>
  <si>
    <t>Aspen Grand Hotel</t>
  </si>
  <si>
    <t>Suites: Kitchenette _x000D_
Standard Room: Microwave &amp; Mini Fridge</t>
  </si>
  <si>
    <t>$100 Total per stay</t>
  </si>
  <si>
    <t>Valet Parking: $46 per night per car</t>
  </si>
  <si>
    <t>Suites: Full Kitchen_x000D_
Standard Room: MiniFridge Only</t>
  </si>
  <si>
    <t>Complimentary Bus Parking | 8-9 buses</t>
  </si>
  <si>
    <t>$10 per night per room</t>
  </si>
  <si>
    <t>Staybridge Suites IAH - Beltway 8</t>
  </si>
  <si>
    <t>$40 per stay per room</t>
  </si>
  <si>
    <t>Complimentary Bus Parking | Advance notice required | Off-site  Subject to availability</t>
  </si>
  <si>
    <t>Hilton Garden Inn Baytown</t>
  </si>
  <si>
    <t>$25  per stay per room</t>
  </si>
  <si>
    <t xml:space="preserve">$50 per night per room_x000D_
</t>
  </si>
  <si>
    <t>Complimentary Breakfast_x000D_
_x000D_
Complimentary Airport Shuttle</t>
  </si>
  <si>
    <t>Outdoor | 11/17 - Pool is out of service</t>
  </si>
  <si>
    <t>$95 per night per bus | Max 5 buses</t>
  </si>
  <si>
    <t>MiniFridge Only | Microwave on Every Floor by Ice Machine</t>
  </si>
  <si>
    <t>CAR PARKING- Valet: $44 + tax per night per car | Self-Park: up to $15 per night per car</t>
  </si>
  <si>
    <t>$50 per night per room (Max of $250</t>
  </si>
  <si>
    <t>$30 per night per room (max of $150)</t>
  </si>
  <si>
    <t>Yes - all rooms</t>
  </si>
  <si>
    <t xml:space="preserve">$20  per week night per room | $50  per weekend night per room </t>
  </si>
  <si>
    <t>Self Parking: $16 per night per car</t>
  </si>
  <si>
    <t>Complimentary Bus Parking | Max 5 Buses</t>
  </si>
  <si>
    <t xml:space="preserve">Two Queen Suite &amp; Two Bedroom Suite </t>
  </si>
  <si>
    <t>$75 per night per bus | Max 1 bus</t>
  </si>
  <si>
    <t xml:space="preserve">Valet Parking: $60 per night per car_x000D_
$65 for oversized vehicles _x000D_
_x000D_
</t>
  </si>
  <si>
    <t>_x000D_
Valet Parking: $58 per night per car_x000D_
Complimentary Self Parking</t>
  </si>
  <si>
    <t>Discounted Breakfast | Buffet $20 per person_x000D_
Breakfast vouchers must be purchased in advance, not available on property.</t>
  </si>
  <si>
    <t>Residence Inn NW Willowbrook</t>
  </si>
  <si>
    <t>$129 | $179</t>
  </si>
  <si>
    <t>Holiday Inn Express South Pearland</t>
  </si>
  <si>
    <t>$134 | $140 | $150</t>
  </si>
  <si>
    <t>$145 | $149</t>
  </si>
  <si>
    <t>Complimentary Bus Parking | Max 5-6 buses</t>
  </si>
  <si>
    <t>Complimentary Bus Parking | Max 3-4 buses first come first serve.</t>
  </si>
  <si>
    <t xml:space="preserve">$100 per night per bus | Max 2 buses </t>
  </si>
  <si>
    <t xml:space="preserve">Complimentary Bus Parking | Max 4-5 buses </t>
  </si>
  <si>
    <t xml:space="preserve">Complimentary Bus Parking | Max 4 buses </t>
  </si>
  <si>
    <t xml:space="preserve">Complimentary Bus Parking | Max 1 bus </t>
  </si>
  <si>
    <t>Complimentary Bus Parking | Max 2- 3 buses</t>
  </si>
  <si>
    <t>$150 per night per bus | Max 1 Bus</t>
  </si>
  <si>
    <t>$210 | $210 | $210 | $210</t>
  </si>
  <si>
    <t>Queen Studio w/Sofa Sleeper $169 | $169 |$169 |$169 
Two Queen Suite w/sofa sleeper (Door separates Living Space)-$209 | $209 | $209 | $209
 Two Bedroom Suite (Door separates Living Space)- 
$269 | $269 | $269 | $269</t>
  </si>
  <si>
    <t>King w/Sleeper Sofa-$145 | $145 | $145 | $145
Two Double Beds-$149 | $149 | $149 | $149</t>
  </si>
  <si>
    <t>One King-$134 | $134 | $134 | $134
Two Queens-$140 | $140 | $140 | $140
One King Suite w/Sleeper Sofa-$150 | $150 | $150 | $150</t>
  </si>
  <si>
    <t>One Bedroom Suite - $129 | $129 | $129 | $129
Two Bedroom Suite - $179 | $179 | $179 | $179</t>
  </si>
  <si>
    <t>23.0 miles</t>
  </si>
  <si>
    <t>72 hours_x000D_
_x000D_
Full Stay charged 72 hrs prior to arrival</t>
  </si>
  <si>
    <t>72 hours_x000D_
_x000D_
Full Stay charged 4/8/2026</t>
  </si>
  <si>
    <t>Two Queen-$187 | $187 | $187 | $187
Two Queen with Sleeper Sofa OR King Suite with Sleeper Sofa - $187 | $187 | $187 | $187</t>
  </si>
  <si>
    <t>King- $139 | $139 | $139 | $139
Two Queens-$149 | $149 | $149 | $149</t>
  </si>
  <si>
    <t>King-$159 | $159 | $159 | $159
Two Double-$179 | $179 | $179 | $179
Two Queen-$179 | $179 | $179 | $179</t>
  </si>
  <si>
    <t>Deluxe King-$255 | $255 | $255 | $255
Two Doubles-$255 | $255 | $255 | $255
Premier Two Doubles-$275 | $275 | $275 | $275</t>
  </si>
  <si>
    <t xml:space="preserve">King-$139 | $139 | $139 | $139
Two Queen - $149 |  $149 |  $149 |  $149 </t>
  </si>
  <si>
    <t>King Suite-$214 | $214 | $214 | $214
Two Doubles-$214 | $214 | $214 | $214
Double Suite-$224 | $224 | $224 | $224 
(Suites have separate living spaces)</t>
  </si>
  <si>
    <t>King-$169 | $169 | $169 | $169
Two Queen-$174 | $174 | $174 | $174</t>
  </si>
  <si>
    <t>King Suite w/sleeper sofa $189 | $189 | $189 | $189
Two Queen Suite $199 | $199 | $199 | $199
(All Suites - Door separates Living Space)</t>
  </si>
  <si>
    <t>King w/ Sleeper Sofa-$124 | $124 | $124 | $124
Two Bedroom w/ Sleeper Sofa-$154 | $154 | $154 | $154 (Door separates living space)</t>
  </si>
  <si>
    <t xml:space="preserve">Two Queen Suite | One King Suite </t>
  </si>
  <si>
    <t>Suites Only: Microwave and MiniFridge</t>
  </si>
  <si>
    <t xml:space="preserve">Complimentary Bus Parking | 6 Spaces </t>
  </si>
  <si>
    <t>Marriott Energy Corridor</t>
  </si>
  <si>
    <t xml:space="preserve">Complimentary Bus Parking | 10 Spaces </t>
  </si>
  <si>
    <t>Complimentary Bus Parking | 5 Spaces</t>
  </si>
  <si>
    <t xml:space="preserve">$100 per stay per room -up to $300 </t>
  </si>
  <si>
    <t xml:space="preserve">King Suite </t>
  </si>
  <si>
    <t>Complimentary Bus Parking | 4-5 Spaces `</t>
  </si>
  <si>
    <t>Junior Suite : 1 King, 1 Sofa Bed max 4</t>
  </si>
  <si>
    <t>$75 per stay per room</t>
  </si>
  <si>
    <t xml:space="preserve">Complimentary Bus Parking | 2 Spaces </t>
  </si>
  <si>
    <t>$100 per night per bus | Max 4- 5 buses</t>
  </si>
  <si>
    <t>$45 per night per bus | Max 2 buses</t>
  </si>
  <si>
    <t>$50 per night per bus | 5 Spaces</t>
  </si>
  <si>
    <t>50% off Breakfast Prices</t>
  </si>
  <si>
    <t xml:space="preserve">Complimentary Bus Parking | Based on availability </t>
  </si>
  <si>
    <t xml:space="preserve">One King Suite w/Sleeper </t>
  </si>
  <si>
    <t>Complimentary Bus Parking | Max 3- 4 buses</t>
  </si>
  <si>
    <t xml:space="preserve">Complimentary Bus Parking | 1+ </t>
  </si>
  <si>
    <t xml:space="preserve">Complimentary Bus Parking | 2-3 Spaces </t>
  </si>
  <si>
    <t>Two Queen Beds</t>
  </si>
  <si>
    <t>Both room types</t>
  </si>
  <si>
    <t>Complimentary Bus Parking | 2 Spaces</t>
  </si>
  <si>
    <t xml:space="preserve">King Suite with Sleeper Sofa </t>
  </si>
  <si>
    <t>Complimentary Bus Parking| Max 2 buses</t>
  </si>
  <si>
    <t>$200 per stay per room</t>
  </si>
  <si>
    <t>Complimentary Bus Parking |  Triangle Lot at the Memorial City Mall.</t>
  </si>
  <si>
    <t xml:space="preserve">One Bedroom Suite </t>
  </si>
  <si>
    <t>Complimentary Bus Parking |4-6 buses</t>
  </si>
  <si>
    <t xml:space="preserve">72 hours_x000D_
One night room &amp; tax deposit charged 72 hrs prior to arrival </t>
  </si>
  <si>
    <t>King Suite - Full Kitchen_x000D_
All other room types - Mini Fridge</t>
  </si>
  <si>
    <t>72 hours_x000D_
_x000D_
Full Stay Charged 24 hrs prior to arrival</t>
  </si>
  <si>
    <t>Self Parking: $37 per night per car_x000D_
Valet Parking: $69 per night per car</t>
  </si>
  <si>
    <t>_x000D_
Valet Parking: $40 per night per car_x000D_
Self Parking: $30 per night per car</t>
  </si>
  <si>
    <t>King/Two Queen/Two Queen Suite-
$171 | $171 | $171 | $171
One King Suite-$221 | $221 | $221 | $221
(Suites-Door separates Living Space)</t>
  </si>
  <si>
    <t>$194 | $194 | $194 | $194
(Door separates Living Space)</t>
  </si>
  <si>
    <t>$149 | $149 | $149 | $149
(King Suites - Door separates Living Space)</t>
  </si>
  <si>
    <t>$149 | $149 | $149 | $149
(King Suite - Door separates Living Space)</t>
  </si>
  <si>
    <t>One Bedroom Suite (Door separates Living Space) - $129 | $129 | $129 | $129
Two Bedroom Suite - $149 | $149 | $149 | $149</t>
  </si>
  <si>
    <t>One Queen Suite-$134 | $134 | $134 | $134
One King Suite-$144 | $144 | $144 | $144
(Door separates Living Space)</t>
  </si>
  <si>
    <t>$289 | $289 | $289 | $289
(King Suite w/ Sleeper Sofa-Door separates Living Space)</t>
  </si>
  <si>
    <t>$169 | $169 | $169|  $170</t>
  </si>
  <si>
    <t>$214 | $214 | $214 | $215</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</si>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</sst>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19" x14ac:knownFonts="1">
    <font>
      <sz val="11"/>
      <color theme="1"/>
      <name val="Calibri"/>
      <family val="2"/>
      <scheme val="minor"/>
    </font>
    <font>
      <b/>
      <sz val="11"/>
      <color rgb="FF000000"/>
      <name val="Calibri"/>
      <family val="2"/>
      <scheme val="minor"/>
    </font>
    <font>
      <sz val="11"/>
      <name val="Calibri"/>
      <family val="2"/>
      <scheme val="minor"/>
    </font>
    <font>
      <b/>
      <sz val="11"/>
      <color theme="1"/>
      <name val="Calibri"/>
      <family val="2"/>
      <scheme val="minor"/>
    </font>
    <font>
      <sz val="10"/>
      <name val="Arial"/>
      <family val="2"/>
    </font>
    <font>
      <sz val="11"/>
      <color rgb="FF000000"/>
      <name val="Calibri"/>
      <family val="2"/>
      <scheme val="minor"/>
    </font>
    <font>
      <sz val="12"/>
      <color theme="1"/>
      <name val="Calibri"/>
      <family val="2"/>
      <scheme val="minor"/>
    </font>
    <font>
      <b/>
      <sz val="12"/>
      <color theme="1"/>
      <name val="Calibri"/>
      <family val="2"/>
      <scheme val="minor"/>
    </font>
    <font>
      <b/>
      <sz val="11"/>
      <color rgb="FF000000"/>
      <name val="Calibri"/>
      <family val="2"/>
    </font>
    <font>
      <sz val="11"/>
      <color rgb="FF000000"/>
      <name val="Calibri"/>
      <family val="2"/>
    </font>
    <font>
      <sz val="11"/>
      <name val="Calibri"/>
      <family val="2"/>
    </font>
    <font>
      <sz val="11"/>
      <color rgb="FFFF0000"/>
      <name val="Calibri"/>
      <family val="2"/>
      <scheme val="minor"/>
    </font>
    <font>
      <i/>
      <sz val="12"/>
      <color theme="1"/>
      <name val="Calibri"/>
      <family val="2"/>
      <scheme val="minor"/>
    </font>
    <font>
      <sz val="12"/>
      <color theme="1"/>
      <name val="Aptos Narrow"/>
      <family val="2"/>
    </font>
    <font>
      <b/>
      <sz val="12"/>
      <color rgb="FFFF0000"/>
      <name val="Calibri"/>
      <family val="2"/>
      <scheme val="minor"/>
    </font>
    <font>
      <u/>
      <sz val="11"/>
      <color theme="10"/>
      <name val="Calibri"/>
      <family val="2"/>
      <scheme val="minor"/>
    </font>
    <font>
      <b/>
      <sz val="11"/>
      <color rgb="FFFF0000"/>
      <name val="Calibri"/>
      <family val="2"/>
      <scheme val="minor"/>
    </font>
    <font>
      <sz val="11"/>
      <color theme="1"/>
      <name val="Calibri"/>
      <family val="2"/>
      <scheme val="minor"/>
    </font>
    <font>
      <sz val="8"/>
      <name val="Calibri"/>
      <family val="2"/>
      <scheme val="minor"/>
    </font>
  </fonts>
  <fills count="8">
    <fill>
      <patternFill patternType="none"/>
    </fill>
    <fill>
      <patternFill patternType="gray125"/>
    </fill>
    <fill>
      <patternFill patternType="solid">
        <fgColor rgb="FFBFBFBF"/>
        <bgColor indexed="64"/>
      </patternFill>
    </fill>
    <fill>
      <patternFill patternType="solid">
        <fgColor theme="0"/>
        <bgColor indexed="64"/>
      </patternFill>
    </fill>
    <fill>
      <patternFill patternType="solid">
        <fgColor rgb="FFFFFFFF"/>
        <bgColor rgb="FF000000"/>
      </patternFill>
    </fill>
    <fill>
      <patternFill patternType="solid">
        <fgColor theme="0" tint="-0.249977111117893"/>
        <bgColor indexed="64"/>
      </patternFill>
    </fill>
    <fill>
      <patternFill patternType="solid">
        <fgColor rgb="FFBFBFBF"/>
        <bgColor rgb="FF000000"/>
      </patternFill>
    </fill>
    <fill>
      <patternFill patternType="solid">
        <fgColor theme="2"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44" fontId="4" fillId="0" borderId="0" applyFont="0" applyFill="0" applyBorder="0" applyAlignment="0" applyProtection="0"/>
    <xf numFmtId="0" fontId="15" fillId="0" borderId="0" applyNumberFormat="0" applyFill="0" applyBorder="0" applyAlignment="0" applyProtection="0"/>
    <xf numFmtId="44" fontId="17" fillId="0" borderId="0" applyFont="0" applyFill="0" applyBorder="0" applyAlignment="0" applyProtection="0"/>
  </cellStyleXfs>
  <cellXfs count="34">
    <xf numFmtId="0" fontId="0" fillId="0" borderId="0" xfId="0"/>
    <xf numFmtId="0" fontId="1"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0" borderId="0" xfId="0" applyAlignment="1">
      <alignment wrapText="1"/>
    </xf>
    <xf numFmtId="0" fontId="0" fillId="0" borderId="0" xfId="0" applyAlignment="1">
      <alignment horizontal="center" wrapText="1"/>
    </xf>
    <xf numFmtId="0" fontId="5" fillId="3" borderId="1" xfId="0" applyFont="1" applyFill="1" applyBorder="1" applyAlignment="1">
      <alignment horizontal="center" vertical="center" wrapText="1"/>
    </xf>
    <xf numFmtId="0" fontId="8" fillId="6" borderId="3" xfId="0" applyFont="1" applyFill="1" applyBorder="1" applyAlignment="1">
      <alignment wrapText="1"/>
    </xf>
    <xf numFmtId="0" fontId="9" fillId="0" borderId="4" xfId="0" applyFont="1" applyBorder="1"/>
    <xf numFmtId="0" fontId="9" fillId="0" borderId="3" xfId="0" applyFont="1" applyBorder="1" applyAlignment="1">
      <alignment wrapText="1"/>
    </xf>
    <xf numFmtId="0" fontId="9" fillId="4" borderId="3" xfId="0" applyFont="1" applyFill="1" applyBorder="1" applyAlignment="1">
      <alignment wrapText="1"/>
    </xf>
    <xf numFmtId="0" fontId="9" fillId="4" borderId="5" xfId="0" applyFont="1" applyFill="1" applyBorder="1" applyAlignment="1">
      <alignment wrapText="1"/>
    </xf>
    <xf numFmtId="0" fontId="9" fillId="0" borderId="5" xfId="0" applyFont="1" applyBorder="1" applyAlignment="1">
      <alignment wrapText="1"/>
    </xf>
    <xf numFmtId="0" fontId="10" fillId="0" borderId="3" xfId="0" applyFont="1" applyBorder="1" applyAlignment="1">
      <alignment wrapText="1"/>
    </xf>
    <xf numFmtId="0" fontId="8" fillId="7" borderId="4" xfId="0" applyFont="1" applyFill="1" applyBorder="1"/>
    <xf numFmtId="0" fontId="11" fillId="0" borderId="0" xfId="0" applyFont="1" applyAlignment="1">
      <alignment horizontal="center" wrapText="1"/>
    </xf>
    <xf numFmtId="0" fontId="3"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vertical="center" wrapText="1"/>
    </xf>
    <xf numFmtId="0" fontId="15" fillId="0" borderId="0" xfId="2" applyAlignment="1">
      <alignment wrapText="1"/>
    </xf>
    <xf numFmtId="0" fontId="11" fillId="0" borderId="1" xfId="0" applyFont="1" applyBorder="1" applyAlignment="1">
      <alignment horizontal="center" vertical="center" wrapText="1"/>
    </xf>
    <xf numFmtId="8" fontId="0" fillId="0" borderId="0" xfId="0" applyNumberFormat="1"/>
    <xf numFmtId="0" fontId="16"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44" fontId="3" fillId="2" borderId="1" xfId="3" applyFont="1" applyFill="1" applyBorder="1" applyAlignment="1">
      <alignment horizontal="center" vertical="center" wrapText="1"/>
    </xf>
    <xf numFmtId="44" fontId="0" fillId="0" borderId="1" xfId="3" applyFont="1" applyBorder="1" applyAlignment="1">
      <alignment horizontal="center" vertical="center" wrapText="1"/>
    </xf>
    <xf numFmtId="44" fontId="0" fillId="0" borderId="0" xfId="3" applyFont="1" applyAlignment="1">
      <alignment horizontal="center" vertical="center" wrapText="1"/>
    </xf>
    <xf numFmtId="44" fontId="11" fillId="0" borderId="0" xfId="3" applyFont="1" applyAlignment="1">
      <alignment horizontal="center" wrapText="1"/>
    </xf>
    <xf numFmtId="6" fontId="2" fillId="0" borderId="1" xfId="0" applyNumberFormat="1" applyFont="1" applyBorder="1" applyAlignment="1">
      <alignment horizontal="center" vertical="center" wrapText="1"/>
    </xf>
    <xf numFmtId="0" fontId="6" fillId="0" borderId="2" xfId="0" applyFont="1" applyBorder="1" applyAlignment="1">
      <alignment horizontal="left" wrapText="1"/>
    </xf>
  </cellXfs>
  <cellStyles count="4">
    <cellStyle name="Currency" xfId="3" builtinId="4"/>
    <cellStyle name="Currency 2" xfId="1" xr:uid="{E2AFE1B7-001D-43B6-9ACF-62E68290FDD7}"/>
    <cellStyle name="Hyperlink" xfId="2" builtinId="8"/>
    <cellStyle name="Normal" xfId="0" builtinId="0"/>
  </cellStyles>
  <dxfs count="0"/>
  <tableStyles count="0" defaultTableStyle="TableStyleMedium2" defaultPivotStyle="PivotStyleLight16"/>
  <colors>
    <mruColors>
      <color rgb="FF0099FF"/>
      <color rgb="FFFF9999"/>
      <color rgb="FFCCFFFF"/>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google.com/maps/d/edit?mid=1vYXnoCIq8d1XwGqaTzpHAfbWjSc8rz8&amp;usp=sharing" TargetMode="External"/></Relationships>
</file>

<file path=xl/drawings/drawing1.xml><?xml version="1.0" encoding="utf-8"?>
<xdr:wsDr xmlns:xdr="http://schemas.openxmlformats.org/drawingml/2006/spreadsheetDrawing" xmlns:a="http://schemas.openxmlformats.org/drawingml/2006/main">
  <xdr:twoCellAnchor>
    <xdr:from>
      <xdr:col>15</xdr:col>
      <xdr:colOff>28877</xdr:colOff>
      <xdr:row>0</xdr:row>
      <xdr:rowOff>27215</xdr:rowOff>
    </xdr:from>
    <xdr:to>
      <xdr:col>18</xdr:col>
      <xdr:colOff>830035</xdr:colOff>
      <xdr:row>0</xdr:row>
      <xdr:rowOff>1102179</xdr:rowOff>
    </xdr:to>
    <xdr:sp macro="" textlink="">
      <xdr:nvSpPr>
        <xdr:cNvPr id="3" name="TextBox 2">
          <a:extLst>
            <a:ext uri="{FF2B5EF4-FFF2-40B4-BE49-F238E27FC236}">
              <a16:creationId xmlns:a16="http://schemas.microsoft.com/office/drawing/2014/main" id="{A3CD12B2-EF48-16E4-176B-E14496194344}"/>
            </a:ext>
            <a:ext uri="{147F2762-F138-4A5C-976F-8EAC2B608ADB}">
              <a16:predDERef xmlns:a16="http://schemas.microsoft.com/office/drawing/2014/main" pred="{51B39C96-7E3D-5492-5002-AD51C83ED448}"/>
            </a:ext>
          </a:extLst>
        </xdr:cNvPr>
        <xdr:cNvSpPr txBox="1"/>
      </xdr:nvSpPr>
      <xdr:spPr>
        <a:xfrm>
          <a:off x="17078627" y="27215"/>
          <a:ext cx="4964944" cy="1074964"/>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kern="1200">
              <a:solidFill>
                <a:srgbClr val="FF0000"/>
              </a:solidFill>
            </a:rPr>
            <a:t>Please note that not all hotels will be available at time of making reservations.  This list is subject to change at any time.</a:t>
          </a:r>
        </a:p>
      </xdr:txBody>
    </xdr:sp>
    <xdr:clientData/>
  </xdr:twoCellAnchor>
  <xdr:twoCellAnchor>
    <xdr:from>
      <xdr:col>15</xdr:col>
      <xdr:colOff>13607</xdr:colOff>
      <xdr:row>0</xdr:row>
      <xdr:rowOff>1156608</xdr:rowOff>
    </xdr:from>
    <xdr:to>
      <xdr:col>18</xdr:col>
      <xdr:colOff>843643</xdr:colOff>
      <xdr:row>0</xdr:row>
      <xdr:rowOff>2149929</xdr:rowOff>
    </xdr:to>
    <xdr:sp macro="" textlink="">
      <xdr:nvSpPr>
        <xdr:cNvPr id="2" name="TextBox 1">
          <a:hlinkClick xmlns:r="http://schemas.openxmlformats.org/officeDocument/2006/relationships" r:id="rId1"/>
          <a:extLst>
            <a:ext uri="{FF2B5EF4-FFF2-40B4-BE49-F238E27FC236}">
              <a16:creationId xmlns:a16="http://schemas.microsoft.com/office/drawing/2014/main" id="{B2A6B091-B5DE-CF8E-DB68-66BB3D26792B}"/>
            </a:ext>
          </a:extLst>
        </xdr:cNvPr>
        <xdr:cNvSpPr txBox="1"/>
      </xdr:nvSpPr>
      <xdr:spPr>
        <a:xfrm>
          <a:off x="17063357" y="1156608"/>
          <a:ext cx="4993822" cy="993321"/>
        </a:xfrm>
        <a:prstGeom prst="rect">
          <a:avLst/>
        </a:prstGeom>
        <a:solidFill>
          <a:schemeClr val="lt1"/>
        </a:solidFill>
        <a:ln w="9525" cmpd="sng">
          <a:solidFill>
            <a:schemeClr val="bg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t>Interactive</a:t>
          </a:r>
          <a:r>
            <a:rPr lang="en-US" sz="1800" b="1" baseline="0"/>
            <a:t> Google Map:   </a:t>
          </a:r>
        </a:p>
        <a:p>
          <a:endParaRPr lang="en-US" sz="1800" b="1" baseline="0"/>
        </a:p>
        <a:p>
          <a:r>
            <a:rPr lang="en-US" sz="1800"/>
            <a:t>https://tinyurl.com/FIRSTChampionshipHotelMap</a:t>
          </a:r>
          <a:r>
            <a:rPr lang="en-US" sz="1800" baseline="0"/>
            <a:t> </a:t>
          </a:r>
          <a:endParaRPr lang="en-US" sz="1800"/>
        </a:p>
      </xdr:txBody>
    </xdr:sp>
    <xdr:clientData/>
  </xdr:twoCellAnchor>
  <xdr:twoCellAnchor>
    <xdr:from>
      <xdr:col>8</xdr:col>
      <xdr:colOff>140495</xdr:colOff>
      <xdr:row>0</xdr:row>
      <xdr:rowOff>0</xdr:rowOff>
    </xdr:from>
    <xdr:to>
      <xdr:col>13</xdr:col>
      <xdr:colOff>679981</xdr:colOff>
      <xdr:row>0</xdr:row>
      <xdr:rowOff>1074574</xdr:rowOff>
    </xdr:to>
    <xdr:pic>
      <xdr:nvPicPr>
        <xdr:cNvPr id="6" name="Picture 5">
          <a:extLst>
            <a:ext uri="{FF2B5EF4-FFF2-40B4-BE49-F238E27FC236}">
              <a16:creationId xmlns:a16="http://schemas.microsoft.com/office/drawing/2014/main" id="{76CA7218-54E9-668A-6A2C-48BE4178D44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41683" y="0"/>
          <a:ext cx="5956829" cy="1074574"/>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06B949-F9C6-4EA7-841D-7AAD9245DBE4}" name="Table1" displayName="Table1" ref="A1:N232" totalsRowShown="0">
  <autoFilter ref="A1:N232" xr:uid="{FF06B949-F9C6-4EA7-841D-7AAD9245DBE4}"/>
  <tableColumns count="14">
    <tableColumn id="1" xr3:uid="{DD0706D0-AB6C-421F-B8BF-10BBED9FABAC}" name="Hotel Name"/>
    <tableColumn id="2" xr3:uid="{C9369520-C926-4D83-A67E-1DF2FB05A205}" name="Rate"/>
    <tableColumn id="3" xr3:uid="{B7408298-38FD-4490-9D7A-EA5A5C2A3807}" name="T/Q"/>
    <tableColumn id="4" xr3:uid="{5BE6B2CF-FDDA-406D-A838-754A6B399AEB}" name="Rooms with Separating Door"/>
    <tableColumn id="5" xr3:uid="{444180DB-FF21-4382-957B-2D7AF469A2D7}" name="Wifi"/>
    <tableColumn id="6" xr3:uid="{54693561-54C4-404F-AB01-BF9FA6CAD4BC}" name="Onsite Amenities"/>
    <tableColumn id="7" xr3:uid="{2FBEE9C0-E2C5-4498-9885-20638D58BA3D}" name="Breakfast"/>
    <tableColumn id="8" xr3:uid="{DE537A24-07DB-464F-AD1A-034D43049710}" name="Pool"/>
    <tableColumn id="9" xr3:uid="{201A5925-C770-48CC-ADC8-B7F4C48B556F}" name="Kitchen"/>
    <tableColumn id="10" xr3:uid="{B4512A77-59F3-4DC3-B448-313A1A8B92B0}" name="Personal Vehicle Parking"/>
    <tableColumn id="11" xr3:uid="{8E3DA608-3D4D-48AA-815F-D18AE45AE4D8}" name="Bus Parking"/>
    <tableColumn id="12" xr3:uid="{D6730E0E-D68D-4B8A-87C6-12B1CA0CB5B5}" name="Check-in | Check-out"/>
    <tableColumn id="13" xr3:uid="{47F5CEF6-B3D7-415C-8950-6315C2E65766}" name="Incidental Hold "/>
    <tableColumn id="14" xr3:uid="{0EB6A895-27F3-42CD-901D-A13E5FF1BB36}" name="Hotel Cancel Policy"/>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973DE-D982-41F0-A39A-C913AE65575F}">
  <sheetPr>
    <pageSetUpPr fitToPage="1"/>
  </sheetPr>
  <dimension ref="A1:W201"/>
  <sheetViews>
    <sheetView tabSelected="1" zoomScale="80" zoomScaleNormal="80" workbookViewId="0">
      <pane xSplit="1" ySplit="2" topLeftCell="C160" activePane="bottomRight" state="frozen"/>
      <selection pane="topRight" activeCell="B1" sqref="B1"/>
      <selection pane="bottomLeft" activeCell="A3" sqref="A3"/>
      <selection pane="bottomRight" activeCell="F2" sqref="F1:H1048576"/>
    </sheetView>
  </sheetViews>
  <sheetFormatPr defaultColWidth="9.140625" defaultRowHeight="15" x14ac:dyDescent="0.25"/>
  <cols>
    <col min="1" max="1" width="27.7109375" style="7" customWidth="1"/>
    <col min="2" max="2" width="13.5703125" style="21" customWidth="1"/>
    <col min="3" max="3" width="19.140625" style="7" customWidth="1"/>
    <col min="4" max="4" width="27.42578125" style="7" customWidth="1"/>
    <col min="5" max="5" width="54.7109375" style="18" customWidth="1"/>
    <col min="6" max="6" width="11" style="31" hidden="1" customWidth="1"/>
    <col min="7" max="8" width="9.5703125" style="18" hidden="1" customWidth="1"/>
    <col min="9" max="9" width="20.5703125" style="7" customWidth="1"/>
    <col min="10" max="10" width="23.42578125" style="7" customWidth="1"/>
    <col min="11" max="11" width="23.42578125" style="7" hidden="1" customWidth="1"/>
    <col min="12" max="12" width="25.28515625" style="7" customWidth="1"/>
    <col min="13" max="13" width="12" style="7" customWidth="1"/>
    <col min="14" max="14" width="18.85546875" style="7" customWidth="1"/>
    <col min="15" max="15" width="26.28515625" style="8" customWidth="1"/>
    <col min="16" max="16" width="23.140625" style="8" customWidth="1"/>
    <col min="17" max="17" width="18.7109375" style="8" customWidth="1"/>
    <col min="18" max="18" width="19.28515625" style="8" customWidth="1"/>
    <col min="19" max="19" width="18.85546875" style="7" customWidth="1"/>
    <col min="20" max="16384" width="9.140625" style="7"/>
  </cols>
  <sheetData>
    <row r="1" spans="1:23" ht="178.5" customHeight="1" x14ac:dyDescent="0.25">
      <c r="A1" s="33" t="s">
        <v>775</v>
      </c>
      <c r="B1" s="33"/>
      <c r="C1" s="33"/>
      <c r="D1" s="33"/>
      <c r="E1" s="33"/>
      <c r="F1" s="33"/>
      <c r="G1" s="33"/>
      <c r="H1" s="33"/>
      <c r="I1" s="33"/>
      <c r="J1" s="33"/>
      <c r="K1" s="33"/>
      <c r="L1" s="33"/>
      <c r="M1" s="33"/>
      <c r="N1" s="33"/>
      <c r="O1" s="33"/>
      <c r="P1" s="33"/>
      <c r="Q1" s="33"/>
      <c r="R1" s="33"/>
      <c r="S1" s="33"/>
      <c r="T1"/>
      <c r="U1"/>
      <c r="W1"/>
    </row>
    <row r="2" spans="1:23" ht="60" x14ac:dyDescent="0.25">
      <c r="A2" s="1" t="s">
        <v>0</v>
      </c>
      <c r="B2" s="1" t="s">
        <v>1</v>
      </c>
      <c r="C2" s="1" t="s">
        <v>2</v>
      </c>
      <c r="D2" s="1" t="s">
        <v>3</v>
      </c>
      <c r="E2" s="19" t="s">
        <v>4</v>
      </c>
      <c r="F2" s="28" t="s">
        <v>5</v>
      </c>
      <c r="G2" s="19" t="s">
        <v>6</v>
      </c>
      <c r="H2" s="19" t="s">
        <v>7</v>
      </c>
      <c r="I2" s="1" t="s">
        <v>8</v>
      </c>
      <c r="J2" s="1" t="s">
        <v>9</v>
      </c>
      <c r="K2" s="1" t="s">
        <v>10</v>
      </c>
      <c r="L2" s="1" t="s">
        <v>11</v>
      </c>
      <c r="M2" s="1" t="s">
        <v>12</v>
      </c>
      <c r="N2" s="1" t="s">
        <v>13</v>
      </c>
      <c r="O2" s="1" t="s">
        <v>14</v>
      </c>
      <c r="P2" s="1" t="s">
        <v>15</v>
      </c>
      <c r="Q2" s="1" t="s">
        <v>16</v>
      </c>
      <c r="R2" s="1" t="s">
        <v>17</v>
      </c>
      <c r="S2" s="3" t="s">
        <v>18</v>
      </c>
    </row>
    <row r="3" spans="1:23" ht="66" customHeight="1" x14ac:dyDescent="0.25">
      <c r="A3" s="5" t="s">
        <v>19</v>
      </c>
      <c r="B3" s="20" t="s">
        <v>20</v>
      </c>
      <c r="C3" s="5" t="s">
        <v>21</v>
      </c>
      <c r="D3" s="5" t="s">
        <v>22</v>
      </c>
      <c r="E3" s="4" t="s">
        <v>23</v>
      </c>
      <c r="F3" s="29">
        <f>VLOOKUP($A3,Table1[#All],2,FALSE)</f>
        <v>199</v>
      </c>
      <c r="G3" s="5">
        <f>VLOOKUP($A3,Table1[#All],3,FALSE)</f>
        <v>0</v>
      </c>
      <c r="H3" s="5">
        <f>VLOOKUP($A3,Table1[#All],4,FALSE)</f>
        <v>0</v>
      </c>
      <c r="I3" s="5" t="str">
        <f>VLOOKUP($A3,Table1[#All],5,FALSE)</f>
        <v>Complimentary Wifi</v>
      </c>
      <c r="J3" s="5" t="str">
        <f>VLOOKUP($A3,Table1[#All],6,FALSE)</f>
        <v>Complimentary access to fitness center</v>
      </c>
      <c r="K3" s="5">
        <f>VLOOKUP($A3,Table1[#All],7,FALSE)</f>
        <v>0</v>
      </c>
      <c r="L3" s="5" t="str">
        <f>IF(K3=0, "Not Available",K3)</f>
        <v>Not Available</v>
      </c>
      <c r="M3" s="5" t="str">
        <f>VLOOKUP($A3,Table1[#All],8,FALSE)</f>
        <v>No Pool</v>
      </c>
      <c r="N3" s="5" t="str">
        <f>VLOOKUP($A3,Table1[#All],9,FALSE)</f>
        <v>MiniFridge Only</v>
      </c>
      <c r="O3" s="5" t="str">
        <f>VLOOKUP($A3,Table1[#All],10,FALSE)</f>
        <v>Valet Parking: $50 per night per car</v>
      </c>
      <c r="P3" s="5" t="str">
        <f>VLOOKUP($A3,Table1[#All],11,FALSE)</f>
        <v>Not Available</v>
      </c>
      <c r="Q3" s="5" t="str">
        <f>VLOOKUP($A3, Table1[#All],12,FALSE)</f>
        <v>3:00 PM | 11:00 AM</v>
      </c>
      <c r="R3" s="5" t="str">
        <f>VLOOKUP($A3, Table1[#All],13,FALSE)</f>
        <v>$50 per night per room</v>
      </c>
      <c r="S3" s="5" t="str">
        <f>VLOOKUP($A3, Table1[#All],14,FALSE)</f>
        <v>72 hours</v>
      </c>
      <c r="T3" s="22"/>
    </row>
    <row r="4" spans="1:23" ht="66" customHeight="1" x14ac:dyDescent="0.25">
      <c r="A4" s="5" t="s">
        <v>24</v>
      </c>
      <c r="B4" s="20" t="s">
        <v>25</v>
      </c>
      <c r="C4" s="5" t="s">
        <v>26</v>
      </c>
      <c r="D4" s="5" t="s">
        <v>27</v>
      </c>
      <c r="E4" s="4" t="s">
        <v>28</v>
      </c>
      <c r="F4" s="29">
        <f>VLOOKUP($A4,Table1[#All],2,FALSE)</f>
        <v>114</v>
      </c>
      <c r="G4" s="5">
        <f>VLOOKUP($A4,Table1[#All],3,FALSE)</f>
        <v>0</v>
      </c>
      <c r="H4" s="5">
        <f>VLOOKUP($A4,Table1[#All],4,FALSE)</f>
        <v>0</v>
      </c>
      <c r="I4" s="5" t="str">
        <f>VLOOKUP($A4,Table1[#All],5,FALSE)</f>
        <v>Complimentary Wifi</v>
      </c>
      <c r="J4" s="5" t="str">
        <f>VLOOKUP($A4,Table1[#All],6,FALSE)</f>
        <v>Complimentary access to fitness center</v>
      </c>
      <c r="K4" s="5" t="str">
        <f>VLOOKUP($A4,Table1[#All],7,FALSE)</f>
        <v>Complimentary Breakfast</v>
      </c>
      <c r="L4" s="5" t="str">
        <f t="shared" ref="L4:L65" si="0">IF(K4=0, "Not Available",K4)</f>
        <v>Complimentary Breakfast</v>
      </c>
      <c r="M4" s="5" t="str">
        <f>VLOOKUP($A4,Table1[#All],8,FALSE)</f>
        <v>Outdoor</v>
      </c>
      <c r="N4" s="5" t="str">
        <f>VLOOKUP($A4,Table1[#All],9,FALSE)</f>
        <v>Microwave and MiniFridge</v>
      </c>
      <c r="O4" s="5" t="str">
        <f>VLOOKUP($A4,Table1[#All],10,FALSE)</f>
        <v>Complimentary self parking</v>
      </c>
      <c r="P4" s="5" t="str">
        <f>VLOOKUP($A4,Table1[#All],11,FALSE)</f>
        <v>Complimentary Bus Parking | Max 4 buses</v>
      </c>
      <c r="Q4" s="5" t="str">
        <f>VLOOKUP($A4, Table1[#All],12,FALSE)</f>
        <v>3:00 PM | 11:00 AM</v>
      </c>
      <c r="R4" s="5" t="str">
        <f>VLOOKUP($A4, Table1[#All],13,FALSE)</f>
        <v>$25 per night per room</v>
      </c>
      <c r="S4" s="5" t="str">
        <f>VLOOKUP($A4, Table1[#All],14,FALSE)</f>
        <v>72 hours</v>
      </c>
    </row>
    <row r="5" spans="1:23" ht="66" customHeight="1" x14ac:dyDescent="0.25">
      <c r="A5" s="5" t="s">
        <v>29</v>
      </c>
      <c r="B5" s="20" t="s">
        <v>30</v>
      </c>
      <c r="C5" s="5" t="s">
        <v>21</v>
      </c>
      <c r="D5" s="5" t="s">
        <v>31</v>
      </c>
      <c r="E5" s="23" t="s">
        <v>32</v>
      </c>
      <c r="F5" s="29">
        <f>VLOOKUP($A5,Table1[#All],2,FALSE)</f>
        <v>244</v>
      </c>
      <c r="G5" s="5">
        <f>VLOOKUP($A5,Table1[#All],3,FALSE)</f>
        <v>0</v>
      </c>
      <c r="H5" s="5">
        <f>VLOOKUP($A5,Table1[#All],4,FALSE)</f>
        <v>0</v>
      </c>
      <c r="I5" s="5" t="str">
        <f>VLOOKUP($A5,Table1[#All],5,FALSE)</f>
        <v>Complimentary Wifi</v>
      </c>
      <c r="J5" s="5" t="str">
        <f>VLOOKUP($A5,Table1[#All],6,FALSE)</f>
        <v>Complimentary access to fitness center</v>
      </c>
      <c r="K5" s="5" t="str">
        <f>VLOOKUP($A5,Table1[#All],7,FALSE)</f>
        <v>20% Discount on breakfast Pricing</v>
      </c>
      <c r="L5" s="5" t="str">
        <f t="shared" si="0"/>
        <v>20% Discount on breakfast Pricing</v>
      </c>
      <c r="M5" s="5">
        <f>VLOOKUP($A5,Table1[#All],8,FALSE)</f>
        <v>0</v>
      </c>
      <c r="N5" s="5">
        <f>VLOOKUP($A5,Table1[#All],9,FALSE)</f>
        <v>0</v>
      </c>
      <c r="O5" s="5" t="str">
        <f>VLOOKUP($A5,Table1[#All],10,FALSE)</f>
        <v>NEED FROM HOTEL</v>
      </c>
      <c r="P5" s="5" t="str">
        <f>VLOOKUP($A5,Table1[#All],11,FALSE)</f>
        <v>Complimentary Bus Parking</v>
      </c>
      <c r="Q5" s="5" t="str">
        <f>VLOOKUP($A5, Table1[#All],12,FALSE)</f>
        <v>3:00 PM | 12:00 PM</v>
      </c>
      <c r="R5" s="5">
        <f>VLOOKUP($A5, Table1[#All],13,FALSE)</f>
        <v>0</v>
      </c>
      <c r="S5" s="5" t="str">
        <f>VLOOKUP($A5, Table1[#All],14,FALSE)</f>
        <v>72 hours</v>
      </c>
    </row>
    <row r="6" spans="1:23" ht="75" x14ac:dyDescent="0.25">
      <c r="A6" s="5" t="s">
        <v>33</v>
      </c>
      <c r="B6" s="20" t="s">
        <v>34</v>
      </c>
      <c r="C6" s="5" t="s">
        <v>35</v>
      </c>
      <c r="D6" s="5" t="s">
        <v>36</v>
      </c>
      <c r="E6" s="4" t="s">
        <v>37</v>
      </c>
      <c r="F6" s="29" t="str">
        <f>VLOOKUP($A6,Table1[#All],2,FALSE)</f>
        <v>$189 | $209</v>
      </c>
      <c r="G6" s="5">
        <f>VLOOKUP($A6,Table1[#All],3,FALSE)</f>
        <v>0</v>
      </c>
      <c r="H6" s="5">
        <f>VLOOKUP($A6,Table1[#All],4,FALSE)</f>
        <v>0</v>
      </c>
      <c r="I6" s="5" t="str">
        <f>VLOOKUP($A6,Table1[#All],5,FALSE)</f>
        <v>Complimentary Wifi</v>
      </c>
      <c r="J6" s="5" t="str">
        <f>VLOOKUP($A6,Table1[#All],6,FALSE)</f>
        <v>Complimentary access to fitness center</v>
      </c>
      <c r="K6" s="5" t="str">
        <f>VLOOKUP($A6,Table1[#All],7,FALSE)</f>
        <v>Complimentary Breakfast</v>
      </c>
      <c r="L6" s="5" t="str">
        <f t="shared" si="0"/>
        <v>Complimentary Breakfast</v>
      </c>
      <c r="M6" s="5" t="str">
        <f>VLOOKUP($A6,Table1[#All],8,FALSE)</f>
        <v>Indoor</v>
      </c>
      <c r="N6" s="5" t="str">
        <f>VLOOKUP($A6,Table1[#All],9,FALSE)</f>
        <v>MiniFridge Only</v>
      </c>
      <c r="O6" s="5" t="str">
        <f>VLOOKUP($A6,Table1[#All],10,FALSE)</f>
        <v>Self Parking: $15 per night per car</v>
      </c>
      <c r="P6" s="5" t="str">
        <f>VLOOKUP($A6,Table1[#All],11,FALSE)</f>
        <v>Complimentary Bus Parking | Max 2 Buses</v>
      </c>
      <c r="Q6" s="5" t="str">
        <f>VLOOKUP($A6, Table1[#All],12,FALSE)</f>
        <v>3:00 PM | 12:00 PM</v>
      </c>
      <c r="R6" s="5" t="str">
        <f>VLOOKUP($A6, Table1[#All],13,FALSE)</f>
        <v>Incidentals is a percentage depending on the amount of nights booked</v>
      </c>
      <c r="S6" s="5" t="str">
        <f>VLOOKUP($A6, Table1[#All],14,FALSE)</f>
        <v>72 hours</v>
      </c>
    </row>
    <row r="7" spans="1:23" ht="66" customHeight="1" x14ac:dyDescent="0.25">
      <c r="A7" s="5" t="s">
        <v>776</v>
      </c>
      <c r="B7" s="20" t="s">
        <v>823</v>
      </c>
      <c r="C7" s="5" t="s">
        <v>26</v>
      </c>
      <c r="D7" s="5" t="s">
        <v>36</v>
      </c>
      <c r="E7" s="23" t="s">
        <v>167</v>
      </c>
      <c r="F7" s="29">
        <f>VLOOKUP($A7,Table1[#All],2,FALSE)</f>
        <v>128</v>
      </c>
      <c r="G7" s="5">
        <f>VLOOKUP($A7,Table1[#All],3,FALSE)</f>
        <v>0</v>
      </c>
      <c r="H7" s="5">
        <f>VLOOKUP($A7,Table1[#All],4,FALSE)</f>
        <v>0</v>
      </c>
      <c r="I7" s="5" t="str">
        <f>VLOOKUP($A7,Table1[#All],5,FALSE)</f>
        <v>Complimentary Wifi</v>
      </c>
      <c r="J7" s="5" t="str">
        <f>VLOOKUP($A7,Table1[#All],6,FALSE)</f>
        <v>Complimentary access to fitness center</v>
      </c>
      <c r="K7" s="5" t="str">
        <f>VLOOKUP($A7,Table1[#All],7,FALSE)</f>
        <v>Complimentary Breakfast</v>
      </c>
      <c r="L7" s="5" t="str">
        <f t="shared" ref="L7" si="1">IF(K7=0, "Not Available",K7)</f>
        <v>Complimentary Breakfast</v>
      </c>
      <c r="M7" s="5">
        <f>VLOOKUP($A7,Table1[#All],8,FALSE)</f>
        <v>0</v>
      </c>
      <c r="N7" s="5">
        <f>VLOOKUP($A7,Table1[#All],9,FALSE)</f>
        <v>0</v>
      </c>
      <c r="O7" s="5" t="str">
        <f>VLOOKUP($A7,Table1[#All],10,FALSE)</f>
        <v>Complimetary Self Parking</v>
      </c>
      <c r="P7" s="5" t="str">
        <f>VLOOKUP($A7,Table1[#All],11,FALSE)</f>
        <v>Complimentary Bus Parking</v>
      </c>
      <c r="Q7" s="5" t="str">
        <f>VLOOKUP($A7, Table1[#All],12,FALSE)</f>
        <v>3:00 PM | 12:00 PM</v>
      </c>
      <c r="R7" s="5">
        <f>VLOOKUP($A7, Table1[#All],13,FALSE)</f>
        <v>0</v>
      </c>
      <c r="S7" s="5" t="str">
        <f>VLOOKUP($A7, Table1[#All],14,FALSE)</f>
        <v>72 hours</v>
      </c>
    </row>
    <row r="8" spans="1:23" ht="66" customHeight="1" x14ac:dyDescent="0.25">
      <c r="A8" s="5" t="s">
        <v>38</v>
      </c>
      <c r="B8" s="20" t="s">
        <v>39</v>
      </c>
      <c r="C8" s="5" t="s">
        <v>35</v>
      </c>
      <c r="D8" s="5" t="s">
        <v>27</v>
      </c>
      <c r="E8" s="4" t="s">
        <v>40</v>
      </c>
      <c r="F8" s="29" t="str">
        <f>VLOOKUP($A8,Table1[#All],2,FALSE)</f>
        <v>$144 | $164 | $174</v>
      </c>
      <c r="G8" s="5">
        <f>VLOOKUP($A8,Table1[#All],3,FALSE)</f>
        <v>10</v>
      </c>
      <c r="H8" s="5">
        <f>VLOOKUP($A8,Table1[#All],4,FALSE)</f>
        <v>0</v>
      </c>
      <c r="I8" s="5" t="str">
        <f>VLOOKUP($A8,Table1[#All],5,FALSE)</f>
        <v>Complimentary Wifi</v>
      </c>
      <c r="J8" s="5" t="str">
        <f>VLOOKUP($A8,Table1[#All],6,FALSE)</f>
        <v>Complimentary access to fitness center</v>
      </c>
      <c r="K8" s="5" t="str">
        <f>VLOOKUP($A8,Table1[#All],7,FALSE)</f>
        <v>Complimentary Breakfast</v>
      </c>
      <c r="L8" s="5" t="str">
        <f t="shared" si="0"/>
        <v>Complimentary Breakfast</v>
      </c>
      <c r="M8" s="5" t="str">
        <f>VLOOKUP($A8,Table1[#All],8,FALSE)</f>
        <v>Indoor</v>
      </c>
      <c r="N8" s="5" t="str">
        <f>VLOOKUP($A8,Table1[#All],9,FALSE)</f>
        <v>Microwave and MiniFridge</v>
      </c>
      <c r="O8" s="5" t="str">
        <f>VLOOKUP($A8,Table1[#All],10,FALSE)</f>
        <v>Complimentary self parking</v>
      </c>
      <c r="P8" s="5" t="str">
        <f>VLOOKUP($A8,Table1[#All],11,FALSE)</f>
        <v>Complimentary Bus Parking</v>
      </c>
      <c r="Q8" s="5" t="str">
        <f>VLOOKUP($A8, Table1[#All],12,FALSE)</f>
        <v>4:00  PM | 12:00 PM</v>
      </c>
      <c r="R8" s="5" t="str">
        <f>VLOOKUP($A8, Table1[#All],13,FALSE)</f>
        <v>$50 per stay per room</v>
      </c>
      <c r="S8" s="5" t="str">
        <f>VLOOKUP($A8, Table1[#All],14,FALSE)</f>
        <v>72 hours</v>
      </c>
    </row>
    <row r="9" spans="1:23" ht="60" x14ac:dyDescent="0.25">
      <c r="A9" s="5" t="s">
        <v>42</v>
      </c>
      <c r="B9" s="20" t="s">
        <v>43</v>
      </c>
      <c r="C9" s="5" t="s">
        <v>44</v>
      </c>
      <c r="D9" s="5" t="s">
        <v>27</v>
      </c>
      <c r="E9" s="4" t="s">
        <v>45</v>
      </c>
      <c r="F9" s="29" t="str">
        <f>VLOOKUP($A9,Table1[#All],2,FALSE)</f>
        <v>$119 | $135 | $135</v>
      </c>
      <c r="G9" s="5">
        <f>VLOOKUP($A9,Table1[#All],3,FALSE)</f>
        <v>0</v>
      </c>
      <c r="H9" s="5" t="str">
        <f>VLOOKUP($A9,Table1[#All],4,FALSE)</f>
        <v>One King Kitchenette Suites</v>
      </c>
      <c r="I9" s="5" t="str">
        <f>VLOOKUP($A9,Table1[#All],5,FALSE)</f>
        <v>Complimentary Wifi</v>
      </c>
      <c r="J9" s="5" t="str">
        <f>VLOOKUP($A9,Table1[#All],6,FALSE)</f>
        <v>Complimentary access to fitness center</v>
      </c>
      <c r="K9" s="5" t="str">
        <f>VLOOKUP($A9,Table1[#All],7,FALSE)</f>
        <v>Complimentary Breakfast</v>
      </c>
      <c r="L9" s="5" t="str">
        <f t="shared" si="0"/>
        <v>Complimentary Breakfast</v>
      </c>
      <c r="M9" s="5" t="str">
        <f>VLOOKUP($A9,Table1[#All],8,FALSE)</f>
        <v>Outdoor</v>
      </c>
      <c r="N9" s="5" t="str">
        <f>VLOOKUP($A9,Table1[#All],9,FALSE)</f>
        <v>Suites: Kitchenette _x000D_
Standard Room: Microwave &amp; Mini Fridge</v>
      </c>
      <c r="O9" s="5" t="str">
        <f>VLOOKUP($A9,Table1[#All],10,FALSE)</f>
        <v>Complimetary Self Parking</v>
      </c>
      <c r="P9" s="5" t="str">
        <f>VLOOKUP($A9,Table1[#All],11,FALSE)</f>
        <v>Complimentary Bus Parking | Max 5 buses</v>
      </c>
      <c r="Q9" s="5" t="str">
        <f>VLOOKUP($A9, Table1[#All],12,FALSE)</f>
        <v>3:00 PM | 11:00 AM</v>
      </c>
      <c r="R9" s="5" t="str">
        <f>VLOOKUP($A9, Table1[#All],13,FALSE)</f>
        <v>$100 per night per room</v>
      </c>
      <c r="S9" s="5" t="str">
        <f>VLOOKUP($A9, Table1[#All],14,FALSE)</f>
        <v>72 hours</v>
      </c>
    </row>
    <row r="10" spans="1:23" ht="66" customHeight="1" x14ac:dyDescent="0.25">
      <c r="A10" s="5" t="s">
        <v>46</v>
      </c>
      <c r="B10" s="20" t="s">
        <v>47</v>
      </c>
      <c r="C10" s="5" t="s">
        <v>48</v>
      </c>
      <c r="D10" s="5" t="s">
        <v>49</v>
      </c>
      <c r="E10" s="4" t="s">
        <v>53</v>
      </c>
      <c r="F10" s="29">
        <f>VLOOKUP($A10,Table1[#All],2,FALSE)</f>
        <v>219</v>
      </c>
      <c r="G10" s="5">
        <f>VLOOKUP($A10,Table1[#All],3,FALSE)</f>
        <v>0</v>
      </c>
      <c r="H10" s="5">
        <f>VLOOKUP($A10,Table1[#All],4,FALSE)</f>
        <v>0</v>
      </c>
      <c r="I10" s="5" t="str">
        <f>VLOOKUP($A10,Table1[#All],5,FALSE)</f>
        <v>Complimentary Wifi</v>
      </c>
      <c r="J10" s="5" t="str">
        <f>VLOOKUP($A10,Table1[#All],6,FALSE)</f>
        <v>Complimentary access to fitness center</v>
      </c>
      <c r="K10" s="5" t="str">
        <f>VLOOKUP($A10,Table1[#All],7,FALSE)</f>
        <v>Complimentary Breakfast</v>
      </c>
      <c r="L10" s="5" t="str">
        <f t="shared" si="0"/>
        <v>Complimentary Breakfast</v>
      </c>
      <c r="M10" s="5" t="str">
        <f>VLOOKUP($A10,Table1[#All],8,FALSE)</f>
        <v>Outdoor</v>
      </c>
      <c r="N10" s="5" t="str">
        <f>VLOOKUP($A10,Table1[#All],9,FALSE)</f>
        <v>MiniFridge Only</v>
      </c>
      <c r="O10" s="5" t="str">
        <f>VLOOKUP($A10,Table1[#All],10,FALSE)</f>
        <v>Valet Parking: $35 per night per car</v>
      </c>
      <c r="P10" s="5" t="str">
        <f>VLOOKUP($A10,Table1[#All],11,FALSE)</f>
        <v>Complimentary Bus Parking | Max 1 Bus</v>
      </c>
      <c r="Q10" s="5" t="str">
        <f>VLOOKUP($A10, Table1[#All],12,FALSE)</f>
        <v>4:00 PM | 11:00 AM</v>
      </c>
      <c r="R10" s="5" t="str">
        <f>VLOOKUP($A10, Table1[#All],13,FALSE)</f>
        <v>$100 per night per room</v>
      </c>
      <c r="S10" s="5" t="str">
        <f>VLOOKUP($A10, Table1[#All],14,FALSE)</f>
        <v>72 hours</v>
      </c>
    </row>
    <row r="11" spans="1:23" ht="66" customHeight="1" x14ac:dyDescent="0.25">
      <c r="A11" s="6" t="s">
        <v>50</v>
      </c>
      <c r="B11" s="20" t="s">
        <v>51</v>
      </c>
      <c r="C11" s="6" t="s">
        <v>21</v>
      </c>
      <c r="D11" s="6" t="s">
        <v>52</v>
      </c>
      <c r="E11" s="27" t="s">
        <v>53</v>
      </c>
      <c r="F11" s="29">
        <f>VLOOKUP($A11,Table1[#All],2,FALSE)</f>
        <v>219</v>
      </c>
      <c r="G11" s="5">
        <f>VLOOKUP($A11,Table1[#All],3,FALSE)</f>
        <v>0</v>
      </c>
      <c r="H11" s="5">
        <f>VLOOKUP($A11,Table1[#All],4,FALSE)</f>
        <v>0</v>
      </c>
      <c r="I11" s="5" t="str">
        <f>VLOOKUP($A11,Table1[#All],5,FALSE)</f>
        <v>Complimentary Wifi</v>
      </c>
      <c r="J11" s="5" t="str">
        <f>VLOOKUP($A11,Table1[#All],6,FALSE)</f>
        <v>Complimentary access to fitness center</v>
      </c>
      <c r="K11" s="5" t="str">
        <f>VLOOKUP($A11,Table1[#All],7,FALSE)</f>
        <v>20% Discount Coupon for Breakfast for up to 4 guests per room</v>
      </c>
      <c r="L11" s="5" t="str">
        <f t="shared" si="0"/>
        <v>20% Discount Coupon for Breakfast for up to 4 guests per room</v>
      </c>
      <c r="M11" s="5" t="str">
        <f>VLOOKUP($A11,Table1[#All],8,FALSE)</f>
        <v>No Pool</v>
      </c>
      <c r="N11" s="5" t="str">
        <f>VLOOKUP($A11,Table1[#All],9,FALSE)</f>
        <v>MiniFridge Only</v>
      </c>
      <c r="O11" s="5" t="str">
        <f>VLOOKUP($A11,Table1[#All],10,FALSE)</f>
        <v>Self Parking: $30 per night per car | Valet Parking: $62 per night per car</v>
      </c>
      <c r="P11" s="5" t="str">
        <f>VLOOKUP($A11,Table1[#All],11,FALSE)</f>
        <v>Bus Parking: $250 night per bus | Max 2 buses</v>
      </c>
      <c r="Q11" s="5" t="str">
        <f>VLOOKUP($A11, Table1[#All],12,FALSE)</f>
        <v>3:00 PM | 12:00 PM</v>
      </c>
      <c r="R11" s="5" t="str">
        <f>VLOOKUP($A11, Table1[#All],13,FALSE)</f>
        <v>$100 per night per room</v>
      </c>
      <c r="S11" s="5" t="str">
        <f>VLOOKUP($A11, Table1[#All],14,FALSE)</f>
        <v>72 hours</v>
      </c>
    </row>
    <row r="12" spans="1:23" ht="66" customHeight="1" x14ac:dyDescent="0.25">
      <c r="A12" s="6" t="s">
        <v>54</v>
      </c>
      <c r="B12" s="20" t="s">
        <v>55</v>
      </c>
      <c r="C12" s="6" t="s">
        <v>21</v>
      </c>
      <c r="D12" s="6" t="s">
        <v>56</v>
      </c>
      <c r="E12" s="27" t="s">
        <v>23</v>
      </c>
      <c r="F12" s="29">
        <f>VLOOKUP($A12,Table1[#All],2,FALSE)</f>
        <v>199</v>
      </c>
      <c r="G12" s="5">
        <f>VLOOKUP($A12,Table1[#All],3,FALSE)</f>
        <v>0</v>
      </c>
      <c r="H12" s="5">
        <f>VLOOKUP($A12,Table1[#All],4,FALSE)</f>
        <v>0</v>
      </c>
      <c r="I12" s="5" t="str">
        <f>VLOOKUP($A12,Table1[#All],5,FALSE)</f>
        <v>Complimentary Wifi</v>
      </c>
      <c r="J12" s="5" t="str">
        <f>VLOOKUP($A12,Table1[#All],6,FALSE)</f>
        <v>Complimentary access to fitness center</v>
      </c>
      <c r="K12" s="5">
        <f>VLOOKUP($A12,Table1[#All],7,FALSE)</f>
        <v>0</v>
      </c>
      <c r="L12" s="5" t="str">
        <f t="shared" si="0"/>
        <v>Not Available</v>
      </c>
      <c r="M12" s="5" t="str">
        <f>VLOOKUP($A12,Table1[#All],8,FALSE)</f>
        <v>No Pool</v>
      </c>
      <c r="N12" s="5" t="str">
        <f>VLOOKUP($A12,Table1[#All],9,FALSE)</f>
        <v>MiniFridge Only</v>
      </c>
      <c r="O12" s="5" t="str">
        <f>VLOOKUP($A12,Table1[#All],10,FALSE)</f>
        <v>Valet Parking: $30 per night per car</v>
      </c>
      <c r="P12" s="5" t="str">
        <f>VLOOKUP($A12,Table1[#All],11,FALSE)</f>
        <v>Not Available</v>
      </c>
      <c r="Q12" s="5" t="str">
        <f>VLOOKUP($A12, Table1[#All],12,FALSE)</f>
        <v>3:00 PM | 11:00 AM</v>
      </c>
      <c r="R12" s="5" t="str">
        <f>VLOOKUP($A12, Table1[#All],13,FALSE)</f>
        <v>$ 100 per stay per room</v>
      </c>
      <c r="S12" s="5" t="str">
        <f>VLOOKUP($A12, Table1[#All],14,FALSE)</f>
        <v>72 hours</v>
      </c>
    </row>
    <row r="13" spans="1:23" ht="66" customHeight="1" x14ac:dyDescent="0.25">
      <c r="A13" s="6" t="s">
        <v>60</v>
      </c>
      <c r="B13" s="20" t="s">
        <v>61</v>
      </c>
      <c r="C13" s="5" t="s">
        <v>41</v>
      </c>
      <c r="D13" s="5" t="s">
        <v>62</v>
      </c>
      <c r="E13" s="26" t="s">
        <v>63</v>
      </c>
      <c r="F13" s="29">
        <f>VLOOKUP($A13,Table1[#All],2,FALSE)</f>
        <v>139</v>
      </c>
      <c r="G13" s="5">
        <f>VLOOKUP($A13,Table1[#All],3,FALSE)</f>
        <v>0</v>
      </c>
      <c r="H13" s="5">
        <f>VLOOKUP($A13,Table1[#All],4,FALSE)</f>
        <v>0</v>
      </c>
      <c r="I13" s="5" t="str">
        <f>VLOOKUP($A13,Table1[#All],5,FALSE)</f>
        <v>Complimentary Wifi</v>
      </c>
      <c r="J13" s="5" t="str">
        <f>VLOOKUP($A13,Table1[#All],6,FALSE)</f>
        <v>Complimentary access to fitness center</v>
      </c>
      <c r="K13" s="5" t="str">
        <f>VLOOKUP($A13,Table1[#All],7,FALSE)</f>
        <v>Complimentary Breakfast</v>
      </c>
      <c r="L13" s="5" t="str">
        <f t="shared" si="0"/>
        <v>Complimentary Breakfast</v>
      </c>
      <c r="M13" s="5">
        <f>VLOOKUP($A13,Table1[#All],8,FALSE)</f>
        <v>0</v>
      </c>
      <c r="N13" s="5">
        <f>VLOOKUP($A13,Table1[#All],9,FALSE)</f>
        <v>0</v>
      </c>
      <c r="O13" s="5" t="str">
        <f>VLOOKUP($A13,Table1[#All],10,FALSE)</f>
        <v>Complimentary Self Parking</v>
      </c>
      <c r="P13" s="5" t="str">
        <f>VLOOKUP($A13,Table1[#All],11,FALSE)</f>
        <v>Complimentary Bus Parking</v>
      </c>
      <c r="Q13" s="5" t="str">
        <f>VLOOKUP($A13, Table1[#All],12,FALSE)</f>
        <v>3:00 PM | 12:00 PM</v>
      </c>
      <c r="R13" s="5">
        <f>VLOOKUP($A13, Table1[#All],13,FALSE)</f>
        <v>0</v>
      </c>
      <c r="S13" s="5" t="str">
        <f>VLOOKUP($A13, Table1[#All],14,FALSE)</f>
        <v>72 hours</v>
      </c>
    </row>
    <row r="14" spans="1:23" ht="66" customHeight="1" x14ac:dyDescent="0.25">
      <c r="A14" s="6" t="s">
        <v>64</v>
      </c>
      <c r="B14" s="20" t="s">
        <v>65</v>
      </c>
      <c r="C14" s="5" t="s">
        <v>26</v>
      </c>
      <c r="D14" s="5" t="s">
        <v>27</v>
      </c>
      <c r="E14" s="27" t="s">
        <v>769</v>
      </c>
      <c r="F14" s="29" t="str">
        <f>VLOOKUP($A14,Table1[#All],2,FALSE)</f>
        <v>$109 | $119</v>
      </c>
      <c r="G14" s="5">
        <f>VLOOKUP($A14,Table1[#All],3,FALSE)</f>
        <v>0</v>
      </c>
      <c r="H14" s="5">
        <f>VLOOKUP($A14,Table1[#All],4,FALSE)</f>
        <v>0</v>
      </c>
      <c r="I14" s="5" t="str">
        <f>VLOOKUP($A14,Table1[#All],5,FALSE)</f>
        <v>Complimentary Wifi</v>
      </c>
      <c r="J14" s="5" t="str">
        <f>VLOOKUP($A14,Table1[#All],6,FALSE)</f>
        <v>Complimentary access to fitness center</v>
      </c>
      <c r="K14" s="5">
        <f>VLOOKUP($A14,Table1[#All],7,FALSE)</f>
        <v>0</v>
      </c>
      <c r="L14" s="5" t="str">
        <f t="shared" si="0"/>
        <v>Not Available</v>
      </c>
      <c r="M14" s="5" t="str">
        <f>VLOOKUP($A14,Table1[#All],8,FALSE)</f>
        <v>Outdoor</v>
      </c>
      <c r="N14" s="5" t="str">
        <f>VLOOKUP($A14,Table1[#All],9,FALSE)</f>
        <v>Kitchenette</v>
      </c>
      <c r="O14" s="5" t="str">
        <f>VLOOKUP($A14,Table1[#All],10,FALSE)</f>
        <v>Complimetary Self Parking</v>
      </c>
      <c r="P14" s="5" t="str">
        <f>VLOOKUP($A14,Table1[#All],11,FALSE)</f>
        <v>Complimentary Bus Parking</v>
      </c>
      <c r="Q14" s="5" t="str">
        <f>VLOOKUP($A14, Table1[#All],12,FALSE)</f>
        <v>3:00 PM | 12:00 PM</v>
      </c>
      <c r="R14" s="5" t="str">
        <f>VLOOKUP($A14, Table1[#All],13,FALSE)</f>
        <v>$100 Total per stay</v>
      </c>
      <c r="S14" s="5" t="str">
        <f>VLOOKUP($A14, Table1[#All],14,FALSE)</f>
        <v>72 hours</v>
      </c>
    </row>
    <row r="15" spans="1:23" ht="66" customHeight="1" x14ac:dyDescent="0.25">
      <c r="A15" s="5" t="s">
        <v>67</v>
      </c>
      <c r="B15" s="20" t="s">
        <v>68</v>
      </c>
      <c r="C15" s="5" t="s">
        <v>35</v>
      </c>
      <c r="D15" s="5" t="s">
        <v>69</v>
      </c>
      <c r="E15" s="4" t="s">
        <v>70</v>
      </c>
      <c r="F15" s="29">
        <f>VLOOKUP($A15,Table1[#All],2,FALSE)</f>
        <v>189</v>
      </c>
      <c r="G15" s="5">
        <f>VLOOKUP($A15,Table1[#All],3,FALSE)</f>
        <v>0</v>
      </c>
      <c r="H15" s="5" t="str">
        <f>VLOOKUP($A15,Table1[#All],4,FALSE)</f>
        <v>Yes- Both Room Types</v>
      </c>
      <c r="I15" s="5" t="str">
        <f>VLOOKUP($A15,Table1[#All],5,FALSE)</f>
        <v>Complimentary Wifi</v>
      </c>
      <c r="J15" s="5" t="str">
        <f>VLOOKUP($A15,Table1[#All],6,FALSE)</f>
        <v>Complimentary access to fitness center</v>
      </c>
      <c r="K15" s="5">
        <f>VLOOKUP($A15,Table1[#All],7,FALSE)</f>
        <v>0</v>
      </c>
      <c r="L15" s="5" t="str">
        <f t="shared" si="0"/>
        <v>Not Available</v>
      </c>
      <c r="M15" s="5" t="str">
        <f>VLOOKUP($A15,Table1[#All],8,FALSE)</f>
        <v>Outdoor</v>
      </c>
      <c r="N15" s="5" t="str">
        <f>VLOOKUP($A15,Table1[#All],9,FALSE)</f>
        <v>Microwave and MiniFridge</v>
      </c>
      <c r="O15" s="5" t="str">
        <f>VLOOKUP($A15,Table1[#All],10,FALSE)</f>
        <v>Valet Parking: $44 per night per car | Self Parking: $20 per night per car</v>
      </c>
      <c r="P15" s="5" t="str">
        <f>VLOOKUP($A15,Table1[#All],11,FALSE)</f>
        <v>Complimentary Bus Parking | Max 6 buses</v>
      </c>
      <c r="Q15" s="5" t="str">
        <f>VLOOKUP($A15, Table1[#All],12,FALSE)</f>
        <v>3:00 PM | 11:00 AM</v>
      </c>
      <c r="R15" s="5" t="str">
        <f>VLOOKUP($A15, Table1[#All],13,FALSE)</f>
        <v>$75 per night per room</v>
      </c>
      <c r="S15" s="5" t="str">
        <f>VLOOKUP($A15, Table1[#All],14,FALSE)</f>
        <v>72 hours</v>
      </c>
    </row>
    <row r="16" spans="1:23" ht="66" customHeight="1" x14ac:dyDescent="0.25">
      <c r="A16" s="5" t="s">
        <v>71</v>
      </c>
      <c r="B16" s="20" t="s">
        <v>72</v>
      </c>
      <c r="C16" s="5" t="s">
        <v>21</v>
      </c>
      <c r="D16" s="5" t="s">
        <v>27</v>
      </c>
      <c r="E16" s="4" t="s">
        <v>180</v>
      </c>
      <c r="F16" s="29">
        <f>VLOOKUP($A16,Table1[#All],2,FALSE)</f>
        <v>179</v>
      </c>
      <c r="G16" s="5">
        <f>VLOOKUP($A16,Table1[#All],3,FALSE)</f>
        <v>0</v>
      </c>
      <c r="H16" s="5">
        <f>VLOOKUP($A16,Table1[#All],4,FALSE)</f>
        <v>0</v>
      </c>
      <c r="I16" s="5" t="str">
        <f>VLOOKUP($A16,Table1[#All],5,FALSE)</f>
        <v>Complimentary Wifi</v>
      </c>
      <c r="J16" s="5" t="str">
        <f>VLOOKUP($A16,Table1[#All],6,FALSE)</f>
        <v>Complimentary access to fitness center</v>
      </c>
      <c r="K16" s="5">
        <f>VLOOKUP($A16,Table1[#All],7,FALSE)</f>
        <v>0</v>
      </c>
      <c r="L16" s="5" t="str">
        <f t="shared" si="0"/>
        <v>Not Available</v>
      </c>
      <c r="M16" s="5" t="str">
        <f>VLOOKUP($A16,Table1[#All],8,FALSE)</f>
        <v>No Pool</v>
      </c>
      <c r="N16" s="5" t="str">
        <f>VLOOKUP($A16,Table1[#All],9,FALSE)</f>
        <v>N/A</v>
      </c>
      <c r="O16" s="5" t="str">
        <f>VLOOKUP($A16,Table1[#All],10,FALSE)</f>
        <v>Valet Parking: $46 per night per car</v>
      </c>
      <c r="P16" s="5" t="str">
        <f>VLOOKUP($A16,Table1[#All],11,FALSE)</f>
        <v>Not Available</v>
      </c>
      <c r="Q16" s="5" t="str">
        <f>VLOOKUP($A16, Table1[#All],12,FALSE)</f>
        <v>4:00 PM | 12:00 PM</v>
      </c>
      <c r="R16" s="5" t="str">
        <f>VLOOKUP($A16, Table1[#All],13,FALSE)</f>
        <v>$100 per stay per room</v>
      </c>
      <c r="S16" s="5" t="str">
        <f>VLOOKUP($A16, Table1[#All],14,FALSE)</f>
        <v>72 hours</v>
      </c>
    </row>
    <row r="17" spans="1:19" ht="66" customHeight="1" x14ac:dyDescent="0.25">
      <c r="A17" s="5" t="s">
        <v>73</v>
      </c>
      <c r="B17" s="20" t="s">
        <v>74</v>
      </c>
      <c r="C17" s="5" t="s">
        <v>21</v>
      </c>
      <c r="D17" s="5" t="s">
        <v>75</v>
      </c>
      <c r="E17" s="4" t="s">
        <v>770</v>
      </c>
      <c r="F17" s="29">
        <f>VLOOKUP($A17,Table1[#All],2,FALSE)</f>
        <v>190</v>
      </c>
      <c r="G17" s="5">
        <f>VLOOKUP($A17,Table1[#All],3,FALSE)</f>
        <v>0</v>
      </c>
      <c r="H17" s="5">
        <f>VLOOKUP($A17,Table1[#All],4,FALSE)</f>
        <v>0</v>
      </c>
      <c r="I17" s="5" t="str">
        <f>VLOOKUP($A17,Table1[#All],5,FALSE)</f>
        <v>Complimentary Wifi</v>
      </c>
      <c r="J17" s="5" t="str">
        <f>VLOOKUP($A17,Table1[#All],6,FALSE)</f>
        <v>Complimentary access to fitness center</v>
      </c>
      <c r="K17" s="5" t="str">
        <f>VLOOKUP($A17,Table1[#All],7,FALSE)</f>
        <v>Complimentary Breakfast</v>
      </c>
      <c r="L17" s="5" t="str">
        <f t="shared" si="0"/>
        <v>Complimentary Breakfast</v>
      </c>
      <c r="M17" s="5" t="str">
        <f>VLOOKUP($A17,Table1[#All],8,FALSE)</f>
        <v>Outdoor</v>
      </c>
      <c r="N17" s="5" t="str">
        <f>VLOOKUP($A17,Table1[#All],9,FALSE)</f>
        <v>MiniFridge Only</v>
      </c>
      <c r="O17" s="5" t="str">
        <f>VLOOKUP($A17,Table1[#All],10,FALSE)</f>
        <v>Valet Parking: $18 per night per car</v>
      </c>
      <c r="P17" s="5" t="str">
        <f>VLOOKUP($A17,Table1[#All],11,FALSE)</f>
        <v>Not Available</v>
      </c>
      <c r="Q17" s="5" t="str">
        <f>VLOOKUP($A17, Table1[#All],12,FALSE)</f>
        <v>4:00 PM | 12:00 PM</v>
      </c>
      <c r="R17" s="5" t="str">
        <f>VLOOKUP($A17, Table1[#All],13,FALSE)</f>
        <v>$100 per night per room</v>
      </c>
      <c r="S17" s="5" t="str">
        <f>VLOOKUP($A17, Table1[#All],14,FALSE)</f>
        <v>72 hours</v>
      </c>
    </row>
    <row r="18" spans="1:19" ht="75.75" customHeight="1" x14ac:dyDescent="0.25">
      <c r="A18" s="5" t="s">
        <v>76</v>
      </c>
      <c r="B18" s="20" t="s">
        <v>77</v>
      </c>
      <c r="C18" s="5" t="s">
        <v>35</v>
      </c>
      <c r="D18" s="5" t="s">
        <v>78</v>
      </c>
      <c r="E18" s="4" t="s">
        <v>79</v>
      </c>
      <c r="F18" s="29">
        <f>VLOOKUP($A18,Table1[#All],2,FALSE)</f>
        <v>200</v>
      </c>
      <c r="G18" s="5">
        <f>VLOOKUP($A18,Table1[#All],3,FALSE)</f>
        <v>0</v>
      </c>
      <c r="H18" s="5">
        <f>VLOOKUP($A18,Table1[#All],4,FALSE)</f>
        <v>0</v>
      </c>
      <c r="I18" s="5" t="str">
        <f>VLOOKUP($A18,Table1[#All],5,FALSE)</f>
        <v>Complimentary Wifi</v>
      </c>
      <c r="J18" s="5" t="str">
        <f>VLOOKUP($A18,Table1[#All],6,FALSE)</f>
        <v>Complimentary access to fitness center</v>
      </c>
      <c r="K18" s="5" t="str">
        <f>VLOOKUP($A18,Table1[#All],7,FALSE)</f>
        <v>Complimentary Breakfast</v>
      </c>
      <c r="L18" s="5" t="str">
        <f t="shared" si="0"/>
        <v>Complimentary Breakfast</v>
      </c>
      <c r="M18" s="5" t="str">
        <f>VLOOKUP($A18,Table1[#All],8,FALSE)</f>
        <v>Indoor</v>
      </c>
      <c r="N18" s="5" t="str">
        <f>VLOOKUP($A18,Table1[#All],9,FALSE)</f>
        <v>MiniFridge Only</v>
      </c>
      <c r="O18" s="5" t="str">
        <f>VLOOKUP($A18,Table1[#All],10,FALSE)</f>
        <v>Self Parking: $20 per night per car</v>
      </c>
      <c r="P18" s="5" t="str">
        <f>VLOOKUP($A18,Table1[#All],11,FALSE)</f>
        <v>Complimentary Bus Parking | Max 3 buses</v>
      </c>
      <c r="Q18" s="5" t="str">
        <f>VLOOKUP($A18, Table1[#All],12,FALSE)</f>
        <v>3:00 PM | 12:00 PM</v>
      </c>
      <c r="R18" s="5" t="str">
        <f>VLOOKUP($A18, Table1[#All],13,FALSE)</f>
        <v>$50 per night per room</v>
      </c>
      <c r="S18" s="5" t="str">
        <f>VLOOKUP($A18, Table1[#All],14,FALSE)</f>
        <v>72 hours_x000D_
_x000D_
Full Stay charged 72 hrs prior to arrival</v>
      </c>
    </row>
    <row r="19" spans="1:19" ht="66" customHeight="1" x14ac:dyDescent="0.25">
      <c r="A19" s="5" t="s">
        <v>80</v>
      </c>
      <c r="B19" s="20" t="s">
        <v>81</v>
      </c>
      <c r="C19" s="5" t="s">
        <v>35</v>
      </c>
      <c r="D19" s="5" t="s">
        <v>69</v>
      </c>
      <c r="E19" s="23" t="s">
        <v>82</v>
      </c>
      <c r="F19" s="29">
        <f>VLOOKUP($A19,Table1[#All],2,FALSE)</f>
        <v>239</v>
      </c>
      <c r="G19" s="5">
        <f>VLOOKUP($A19,Table1[#All],3,FALSE)</f>
        <v>0</v>
      </c>
      <c r="H19" s="5">
        <f>VLOOKUP($A19,Table1[#All],4,FALSE)</f>
        <v>0</v>
      </c>
      <c r="I19" s="5" t="str">
        <f>VLOOKUP($A19,Table1[#All],5,FALSE)</f>
        <v>Complimentary Wifi</v>
      </c>
      <c r="J19" s="5" t="str">
        <f>VLOOKUP($A19,Table1[#All],6,FALSE)</f>
        <v>Complimentary access to fitness center</v>
      </c>
      <c r="K19" s="5" t="str">
        <f>VLOOKUP($A19,Table1[#All],7,FALSE)</f>
        <v>Complimentary Breakfast</v>
      </c>
      <c r="L19" s="5" t="str">
        <f t="shared" si="0"/>
        <v>Complimentary Breakfast</v>
      </c>
      <c r="M19" s="5">
        <f>VLOOKUP($A19,Table1[#All],8,FALSE)</f>
        <v>0</v>
      </c>
      <c r="N19" s="5">
        <f>VLOOKUP($A19,Table1[#All],9,FALSE)</f>
        <v>0</v>
      </c>
      <c r="O19" s="5" t="str">
        <f>VLOOKUP($A19,Table1[#All],10,FALSE)</f>
        <v>Complimentary Self Parking</v>
      </c>
      <c r="P19" s="5" t="str">
        <f>VLOOKUP($A19,Table1[#All],11,FALSE)</f>
        <v>Complimentary Bus Parking</v>
      </c>
      <c r="Q19" s="5" t="str">
        <f>VLOOKUP($A19, Table1[#All],12,FALSE)</f>
        <v>3:00 PM | 12:00 PM</v>
      </c>
      <c r="R19" s="5">
        <f>VLOOKUP($A19, Table1[#All],13,FALSE)</f>
        <v>0</v>
      </c>
      <c r="S19" s="5" t="str">
        <f>VLOOKUP($A19, Table1[#All],14,FALSE)</f>
        <v>72 hours</v>
      </c>
    </row>
    <row r="20" spans="1:19" ht="66" customHeight="1" x14ac:dyDescent="0.25">
      <c r="A20" s="5" t="s">
        <v>83</v>
      </c>
      <c r="B20" s="20" t="s">
        <v>84</v>
      </c>
      <c r="C20" s="5" t="s">
        <v>85</v>
      </c>
      <c r="D20" s="5" t="s">
        <v>62</v>
      </c>
      <c r="E20" s="4" t="s">
        <v>86</v>
      </c>
      <c r="F20" s="29">
        <f>VLOOKUP($A20,Table1[#All],2,FALSE)</f>
        <v>149</v>
      </c>
      <c r="G20" s="5">
        <f>VLOOKUP($A20,Table1[#All],3,FALSE)</f>
        <v>0</v>
      </c>
      <c r="H20" s="5">
        <f>VLOOKUP($A20,Table1[#All],4,FALSE)</f>
        <v>0</v>
      </c>
      <c r="I20" s="5" t="str">
        <f>VLOOKUP($A20,Table1[#All],5,FALSE)</f>
        <v>Complimentary Wifi</v>
      </c>
      <c r="J20" s="5" t="str">
        <f>VLOOKUP($A20,Table1[#All],6,FALSE)</f>
        <v>Complimentary access to fitness center</v>
      </c>
      <c r="K20" s="5" t="str">
        <f>VLOOKUP($A20,Table1[#All],7,FALSE)</f>
        <v>Complimentary Breakfast</v>
      </c>
      <c r="L20" s="5" t="str">
        <f t="shared" si="0"/>
        <v>Complimentary Breakfast</v>
      </c>
      <c r="M20" s="5" t="str">
        <f>VLOOKUP($A20,Table1[#All],8,FALSE)</f>
        <v>Outdoor</v>
      </c>
      <c r="N20" s="5" t="str">
        <f>VLOOKUP($A20,Table1[#All],9,FALSE)</f>
        <v>MiniFridge Only</v>
      </c>
      <c r="O20" s="5" t="str">
        <f>VLOOKUP($A20,Table1[#All],10,FALSE)</f>
        <v>Complimentary Self Parking</v>
      </c>
      <c r="P20" s="5" t="str">
        <f>VLOOKUP($A20,Table1[#All],11,FALSE)</f>
        <v>Complimentary Bus Parking | Max 2 buses</v>
      </c>
      <c r="Q20" s="5" t="str">
        <f>VLOOKUP($A20, Table1[#All],12,FALSE)</f>
        <v>3:00 PM | 11:00 AM</v>
      </c>
      <c r="R20" s="5" t="str">
        <f>VLOOKUP($A20, Table1[#All],13,FALSE)</f>
        <v>$50 per night per room</v>
      </c>
      <c r="S20" s="5" t="str">
        <f>VLOOKUP($A20, Table1[#All],14,FALSE)</f>
        <v>72 hours</v>
      </c>
    </row>
    <row r="21" spans="1:19" ht="66" customHeight="1" x14ac:dyDescent="0.25">
      <c r="A21" s="5" t="s">
        <v>91</v>
      </c>
      <c r="B21" s="20" t="s">
        <v>92</v>
      </c>
      <c r="C21" s="5" t="s">
        <v>93</v>
      </c>
      <c r="D21" s="5" t="s">
        <v>62</v>
      </c>
      <c r="E21" s="4" t="s">
        <v>94</v>
      </c>
      <c r="F21" s="29">
        <f>VLOOKUP($A21,Table1[#All],2,FALSE)</f>
        <v>119</v>
      </c>
      <c r="G21" s="5">
        <f>VLOOKUP($A21,Table1[#All],3,FALSE)</f>
        <v>0</v>
      </c>
      <c r="H21" s="5">
        <f>VLOOKUP($A21,Table1[#All],4,FALSE)</f>
        <v>0</v>
      </c>
      <c r="I21" s="5" t="str">
        <f>VLOOKUP($A21,Table1[#All],5,FALSE)</f>
        <v>Complimentary Wifi</v>
      </c>
      <c r="J21" s="5" t="str">
        <f>VLOOKUP($A21,Table1[#All],6,FALSE)</f>
        <v>Complimentary access to fitness center</v>
      </c>
      <c r="K21" s="5" t="str">
        <f>VLOOKUP($A21,Table1[#All],7,FALSE)</f>
        <v>Complimentary Breakfast For up to 2 guests</v>
      </c>
      <c r="L21" s="5" t="str">
        <f t="shared" si="0"/>
        <v>Complimentary Breakfast For up to 2 guests</v>
      </c>
      <c r="M21" s="5" t="str">
        <f>VLOOKUP($A21,Table1[#All],8,FALSE)</f>
        <v>Outdoor</v>
      </c>
      <c r="N21" s="5" t="str">
        <f>VLOOKUP($A21,Table1[#All],9,FALSE)</f>
        <v>MiniFridge Only</v>
      </c>
      <c r="O21" s="5" t="str">
        <f>VLOOKUP($A21,Table1[#All],10,FALSE)</f>
        <v>Complimentary Self Parking</v>
      </c>
      <c r="P21" s="5" t="str">
        <f>VLOOKUP($A21,Table1[#All],11,FALSE)</f>
        <v>Complimentary Bus Parking</v>
      </c>
      <c r="Q21" s="5" t="str">
        <f>VLOOKUP($A21, Table1[#All],12,FALSE)</f>
        <v>3:00 PM | 12:00 PM</v>
      </c>
      <c r="R21" s="5" t="str">
        <f>VLOOKUP($A21, Table1[#All],13,FALSE)</f>
        <v>$ 20 per night per room</v>
      </c>
      <c r="S21" s="5" t="str">
        <f>VLOOKUP($A21, Table1[#All],14,FALSE)</f>
        <v>72 hours</v>
      </c>
    </row>
    <row r="22" spans="1:19" ht="66" customHeight="1" x14ac:dyDescent="0.25">
      <c r="A22" s="2" t="s">
        <v>95</v>
      </c>
      <c r="B22" s="20" t="s">
        <v>96</v>
      </c>
      <c r="C22" s="2" t="s">
        <v>93</v>
      </c>
      <c r="D22" s="2" t="s">
        <v>69</v>
      </c>
      <c r="E22" s="4" t="s">
        <v>86</v>
      </c>
      <c r="F22" s="29">
        <f>VLOOKUP($A22,Table1[#All],2,FALSE)</f>
        <v>149</v>
      </c>
      <c r="G22" s="5">
        <f>VLOOKUP($A22,Table1[#All],3,FALSE)</f>
        <v>0</v>
      </c>
      <c r="H22" s="5">
        <f>VLOOKUP($A22,Table1[#All],4,FALSE)</f>
        <v>0</v>
      </c>
      <c r="I22" s="5" t="str">
        <f>VLOOKUP($A22,Table1[#All],5,FALSE)</f>
        <v>Complimentary Wifi</v>
      </c>
      <c r="J22" s="5" t="str">
        <f>VLOOKUP($A22,Table1[#All],6,FALSE)</f>
        <v>Complimentary access to fitness center</v>
      </c>
      <c r="K22" s="5">
        <f>VLOOKUP($A22,Table1[#All],7,FALSE)</f>
        <v>0</v>
      </c>
      <c r="L22" s="5" t="str">
        <f t="shared" si="0"/>
        <v>Not Available</v>
      </c>
      <c r="M22" s="5" t="str">
        <f>VLOOKUP($A22,Table1[#All],8,FALSE)</f>
        <v>No Pool</v>
      </c>
      <c r="N22" s="5" t="str">
        <f>VLOOKUP($A22,Table1[#All],9,FALSE)</f>
        <v>Microwave and MiniFridge</v>
      </c>
      <c r="O22" s="5" t="str">
        <f>VLOOKUP($A22,Table1[#All],10,FALSE)</f>
        <v>Self Parking: $7.58 per night per car</v>
      </c>
      <c r="P22" s="5" t="str">
        <f>VLOOKUP($A22,Table1[#All],11,FALSE)</f>
        <v>Complimentary Bus Parking</v>
      </c>
      <c r="Q22" s="5" t="str">
        <f>VLOOKUP($A22, Table1[#All],12,FALSE)</f>
        <v>3:00 PM | 12:00 PM</v>
      </c>
      <c r="R22" s="5" t="str">
        <f>VLOOKUP($A22, Table1[#All],13,FALSE)</f>
        <v>$ 20 per night per room</v>
      </c>
      <c r="S22" s="5" t="str">
        <f>VLOOKUP($A22, Table1[#All],14,FALSE)</f>
        <v>72 hours</v>
      </c>
    </row>
    <row r="23" spans="1:19" ht="66" customHeight="1" x14ac:dyDescent="0.25">
      <c r="A23" s="5" t="s">
        <v>87</v>
      </c>
      <c r="B23" s="20" t="s">
        <v>88</v>
      </c>
      <c r="C23" s="5" t="s">
        <v>89</v>
      </c>
      <c r="D23" s="5" t="s">
        <v>27</v>
      </c>
      <c r="E23" s="4" t="s">
        <v>90</v>
      </c>
      <c r="F23" s="29">
        <f>VLOOKUP($A23,Table1[#All],2,FALSE)</f>
        <v>169</v>
      </c>
      <c r="G23" s="5">
        <f>VLOOKUP($A23,Table1[#All],3,FALSE)</f>
        <v>0</v>
      </c>
      <c r="H23" s="5">
        <f>VLOOKUP($A23,Table1[#All],4,FALSE)</f>
        <v>0</v>
      </c>
      <c r="I23" s="5" t="str">
        <f>VLOOKUP($A23,Table1[#All],5,FALSE)</f>
        <v>Complimentary Wifi</v>
      </c>
      <c r="J23" s="5" t="str">
        <f>VLOOKUP($A23,Table1[#All],6,FALSE)</f>
        <v>Complimentary access to fitness center</v>
      </c>
      <c r="K23" s="5" t="str">
        <f>VLOOKUP($A23,Table1[#All],7,FALSE)</f>
        <v>Complimentary Breakfast</v>
      </c>
      <c r="L23" s="5" t="str">
        <f>IF(K23=0, "Not Available",K23)</f>
        <v>Complimentary Breakfast</v>
      </c>
      <c r="M23" s="5" t="str">
        <f>VLOOKUP($A23,Table1[#All],8,FALSE)</f>
        <v>Outdoor</v>
      </c>
      <c r="N23" s="5" t="str">
        <f>VLOOKUP($A23,Table1[#All],9,FALSE)</f>
        <v>Microwave and MiniFridge</v>
      </c>
      <c r="O23" s="5" t="str">
        <f>VLOOKUP($A23,Table1[#All],10,FALSE)</f>
        <v>Complimentary Self Parking</v>
      </c>
      <c r="P23" s="5" t="str">
        <f>VLOOKUP($A23,Table1[#All],11,FALSE)</f>
        <v>Complimentary Bus Parking</v>
      </c>
      <c r="Q23" s="5" t="str">
        <f>VLOOKUP($A23, Table1[#All],12,FALSE)</f>
        <v>3:00 PM | 12:00 PM</v>
      </c>
      <c r="R23" s="5" t="str">
        <f>VLOOKUP($A23, Table1[#All],13,FALSE)</f>
        <v>$20 per night per room</v>
      </c>
      <c r="S23" s="5" t="str">
        <f>VLOOKUP($A23, Table1[#All],14,FALSE)</f>
        <v>72 hours</v>
      </c>
    </row>
    <row r="24" spans="1:19" ht="66" customHeight="1" x14ac:dyDescent="0.25">
      <c r="A24" s="5" t="s">
        <v>100</v>
      </c>
      <c r="B24" s="20" t="s">
        <v>25</v>
      </c>
      <c r="C24" s="5" t="s">
        <v>44</v>
      </c>
      <c r="D24" s="5" t="s">
        <v>101</v>
      </c>
      <c r="E24" s="4" t="s">
        <v>102</v>
      </c>
      <c r="F24" s="29">
        <f>VLOOKUP($A24,Table1[#All],2,FALSE)</f>
        <v>155</v>
      </c>
      <c r="G24" s="5">
        <f>VLOOKUP($A24,Table1[#All],3,FALSE)</f>
        <v>0</v>
      </c>
      <c r="H24" s="5">
        <f>VLOOKUP($A24,Table1[#All],4,FALSE)</f>
        <v>0</v>
      </c>
      <c r="I24" s="5" t="str">
        <f>VLOOKUP($A24,Table1[#All],5,FALSE)</f>
        <v>Complimentary Wifi</v>
      </c>
      <c r="J24" s="5" t="str">
        <f>VLOOKUP($A24,Table1[#All],6,FALSE)</f>
        <v>Complimentary access to fitness center</v>
      </c>
      <c r="K24" s="5">
        <f>VLOOKUP($A24,Table1[#All],7,FALSE)</f>
        <v>0</v>
      </c>
      <c r="L24" s="5" t="str">
        <f t="shared" si="0"/>
        <v>Not Available</v>
      </c>
      <c r="M24" s="5" t="str">
        <f>VLOOKUP($A24,Table1[#All],8,FALSE)</f>
        <v>Outdoor</v>
      </c>
      <c r="N24" s="5" t="str">
        <f>VLOOKUP($A24,Table1[#All],9,FALSE)</f>
        <v>Microwave and MiniFridge</v>
      </c>
      <c r="O24" s="5" t="str">
        <f>VLOOKUP($A24,Table1[#All],10,FALSE)</f>
        <v>Complimentary Self Parking</v>
      </c>
      <c r="P24" s="5" t="str">
        <f>VLOOKUP($A24,Table1[#All],11,FALSE)</f>
        <v>Complimentary Bus Parking</v>
      </c>
      <c r="Q24" s="5" t="str">
        <f>VLOOKUP($A24, Table1[#All],12,FALSE)</f>
        <v>3:00 PM | 12:00 PM</v>
      </c>
      <c r="R24" s="5" t="str">
        <f>VLOOKUP($A24, Table1[#All],13,FALSE)</f>
        <v>$20 per night per room</v>
      </c>
      <c r="S24" s="5" t="str">
        <f>VLOOKUP($A24, Table1[#All],14,FALSE)</f>
        <v>72 hours</v>
      </c>
    </row>
    <row r="25" spans="1:19" ht="66" customHeight="1" x14ac:dyDescent="0.25">
      <c r="A25" s="5" t="s">
        <v>103</v>
      </c>
      <c r="B25" s="20" t="s">
        <v>104</v>
      </c>
      <c r="C25" s="5" t="s">
        <v>35</v>
      </c>
      <c r="D25" s="5" t="s">
        <v>27</v>
      </c>
      <c r="E25" s="23" t="s">
        <v>105</v>
      </c>
      <c r="F25" s="29">
        <f>VLOOKUP($A25,Table1[#All],2,FALSE)</f>
        <v>214</v>
      </c>
      <c r="G25" s="5">
        <f>VLOOKUP($A25,Table1[#All],3,FALSE)</f>
        <v>0</v>
      </c>
      <c r="H25" s="5">
        <f>VLOOKUP($A25,Table1[#All],4,FALSE)</f>
        <v>0</v>
      </c>
      <c r="I25" s="5" t="str">
        <f>VLOOKUP($A25,Table1[#All],5,FALSE)</f>
        <v>Complimentary Wifi</v>
      </c>
      <c r="J25" s="5" t="str">
        <f>VLOOKUP($A25,Table1[#All],6,FALSE)</f>
        <v>Complimentary access to fitness center</v>
      </c>
      <c r="K25" s="5" t="str">
        <f>VLOOKUP($A25,Table1[#All],7,FALSE)</f>
        <v>Complimentary Breakfast</v>
      </c>
      <c r="L25" s="5" t="str">
        <f t="shared" si="0"/>
        <v>Complimentary Breakfast</v>
      </c>
      <c r="M25" s="5">
        <f>VLOOKUP($A25,Table1[#All],8,FALSE)</f>
        <v>0</v>
      </c>
      <c r="N25" s="5">
        <f>VLOOKUP($A25,Table1[#All],9,FALSE)</f>
        <v>0</v>
      </c>
      <c r="O25" s="5" t="str">
        <f>VLOOKUP($A25,Table1[#All],10,FALSE)</f>
        <v>Complimentary Self Parking</v>
      </c>
      <c r="P25" s="5" t="str">
        <f>VLOOKUP($A25,Table1[#All],11,FALSE)</f>
        <v>Complimentary Bus Parking</v>
      </c>
      <c r="Q25" s="5" t="str">
        <f>VLOOKUP($A25, Table1[#All],12,FALSE)</f>
        <v>3:00 PM | 12:00 PM</v>
      </c>
      <c r="R25" s="5">
        <f>VLOOKUP($A25, Table1[#All],13,FALSE)</f>
        <v>0</v>
      </c>
      <c r="S25" s="5" t="str">
        <f>VLOOKUP($A25, Table1[#All],14,FALSE)</f>
        <v>72 hours</v>
      </c>
    </row>
    <row r="26" spans="1:19" ht="66" customHeight="1" x14ac:dyDescent="0.25">
      <c r="A26" s="5" t="s">
        <v>106</v>
      </c>
      <c r="B26" s="20" t="s">
        <v>107</v>
      </c>
      <c r="C26" s="5" t="s">
        <v>26</v>
      </c>
      <c r="D26" s="5" t="s">
        <v>108</v>
      </c>
      <c r="E26" s="4" t="s">
        <v>59</v>
      </c>
      <c r="F26" s="29">
        <f>VLOOKUP($A26,Table1[#All],2,FALSE)</f>
        <v>129</v>
      </c>
      <c r="G26" s="5">
        <f>VLOOKUP($A26,Table1[#All],3,FALSE)</f>
        <v>0</v>
      </c>
      <c r="H26" s="5">
        <f>VLOOKUP($A26,Table1[#All],4,FALSE)</f>
        <v>0</v>
      </c>
      <c r="I26" s="5" t="str">
        <f>VLOOKUP($A26,Table1[#All],5,FALSE)</f>
        <v>Complimentary Wifi</v>
      </c>
      <c r="J26" s="5" t="str">
        <f>VLOOKUP($A26,Table1[#All],6,FALSE)</f>
        <v>Complimentary access to fitness center</v>
      </c>
      <c r="K26" s="5">
        <f>VLOOKUP($A26,Table1[#All],7,FALSE)</f>
        <v>0</v>
      </c>
      <c r="L26" s="5" t="str">
        <f t="shared" si="0"/>
        <v>Not Available</v>
      </c>
      <c r="M26" s="5" t="str">
        <f>VLOOKUP($A26,Table1[#All],8,FALSE)</f>
        <v>Outdoor</v>
      </c>
      <c r="N26" s="5" t="str">
        <f>VLOOKUP($A26,Table1[#All],9,FALSE)</f>
        <v>N/A</v>
      </c>
      <c r="O26" s="5" t="str">
        <f>VLOOKUP($A26,Table1[#All],10,FALSE)</f>
        <v>Complimentary Self Parking</v>
      </c>
      <c r="P26" s="5" t="str">
        <f>VLOOKUP($A26,Table1[#All],11,FALSE)</f>
        <v>Complimentary Bus Parking | Max 8-10 buses</v>
      </c>
      <c r="Q26" s="5" t="str">
        <f>VLOOKUP($A26, Table1[#All],12,FALSE)</f>
        <v>3:00 PM | 11:00 AM</v>
      </c>
      <c r="R26" s="5" t="str">
        <f>VLOOKUP($A26, Table1[#All],13,FALSE)</f>
        <v>$20 per night per room</v>
      </c>
      <c r="S26" s="5" t="str">
        <f>VLOOKUP($A26, Table1[#All],14,FALSE)</f>
        <v>72 hours</v>
      </c>
    </row>
    <row r="27" spans="1:19" ht="75" x14ac:dyDescent="0.25">
      <c r="A27" s="6" t="s">
        <v>109</v>
      </c>
      <c r="B27" s="20" t="s">
        <v>110</v>
      </c>
      <c r="C27" s="5" t="s">
        <v>35</v>
      </c>
      <c r="D27" s="5" t="s">
        <v>111</v>
      </c>
      <c r="E27" s="4" t="s">
        <v>659</v>
      </c>
      <c r="F27" s="29" t="str">
        <f>VLOOKUP($A27,Table1[#All],2,FALSE)</f>
        <v>$119 | $199</v>
      </c>
      <c r="G27" s="5">
        <f>VLOOKUP($A27,Table1[#All],3,FALSE)</f>
        <v>0</v>
      </c>
      <c r="H27" s="5">
        <f>VLOOKUP($A27,Table1[#All],4,FALSE)</f>
        <v>0</v>
      </c>
      <c r="I27" s="5" t="str">
        <f>VLOOKUP($A27,Table1[#All],5,FALSE)</f>
        <v>Complimentary Wifi</v>
      </c>
      <c r="J27" s="5" t="str">
        <f>VLOOKUP($A27,Table1[#All],6,FALSE)</f>
        <v>Complimentary access to fitness center</v>
      </c>
      <c r="K27" s="5" t="str">
        <f>VLOOKUP($A27,Table1[#All],7,FALSE)</f>
        <v>Complimentary Breakfast</v>
      </c>
      <c r="L27" s="5" t="str">
        <f t="shared" si="0"/>
        <v>Complimentary Breakfast</v>
      </c>
      <c r="M27" s="5" t="str">
        <f>VLOOKUP($A27,Table1[#All],8,FALSE)</f>
        <v>Outdoor</v>
      </c>
      <c r="N27" s="5" t="str">
        <f>VLOOKUP($A27,Table1[#All],9,FALSE)</f>
        <v>Suites: Full Kitchen_x000D_
Standard Room: MiniFridge Only</v>
      </c>
      <c r="O27" s="5" t="str">
        <f>VLOOKUP($A27,Table1[#All],10,FALSE)</f>
        <v>Complimentary Self Parking</v>
      </c>
      <c r="P27" s="5" t="str">
        <f>VLOOKUP($A27,Table1[#All],11,FALSE)</f>
        <v>Complimentary Bus Parking | 8-9 buses</v>
      </c>
      <c r="Q27" s="5" t="str">
        <f>VLOOKUP($A27, Table1[#All],12,FALSE)</f>
        <v>3:00 PM | 11:00 AM</v>
      </c>
      <c r="R27" s="5" t="str">
        <f>VLOOKUP($A27, Table1[#All],13,FALSE)</f>
        <v>$10 per night per room</v>
      </c>
      <c r="S27" s="5" t="str">
        <f>VLOOKUP($A27, Table1[#All],14,FALSE)</f>
        <v>72 hours</v>
      </c>
    </row>
    <row r="28" spans="1:19" ht="66" customHeight="1" x14ac:dyDescent="0.25">
      <c r="A28" s="2" t="s">
        <v>112</v>
      </c>
      <c r="B28" s="20" t="s">
        <v>113</v>
      </c>
      <c r="C28" s="2" t="s">
        <v>35</v>
      </c>
      <c r="D28" s="2" t="s">
        <v>108</v>
      </c>
      <c r="E28" s="4" t="s">
        <v>114</v>
      </c>
      <c r="F28" s="29">
        <f>VLOOKUP($A28,Table1[#All],2,FALSE)</f>
        <v>159</v>
      </c>
      <c r="G28" s="5">
        <f>VLOOKUP($A28,Table1[#All],3,FALSE)</f>
        <v>0</v>
      </c>
      <c r="H28" s="5">
        <f>VLOOKUP($A28,Table1[#All],4,FALSE)</f>
        <v>0</v>
      </c>
      <c r="I28" s="5" t="str">
        <f>VLOOKUP($A28,Table1[#All],5,FALSE)</f>
        <v>Complimentary Wifi</v>
      </c>
      <c r="J28" s="5" t="str">
        <f>VLOOKUP($A28,Table1[#All],6,FALSE)</f>
        <v>Complimentary access to fitness center</v>
      </c>
      <c r="K28" s="5" t="str">
        <f>VLOOKUP($A28,Table1[#All],7,FALSE)</f>
        <v>Complimentary Breakfast</v>
      </c>
      <c r="L28" s="5" t="str">
        <f t="shared" si="0"/>
        <v>Complimentary Breakfast</v>
      </c>
      <c r="M28" s="5" t="str">
        <f>VLOOKUP($A28,Table1[#All],8,FALSE)</f>
        <v>Outdoor</v>
      </c>
      <c r="N28" s="5" t="str">
        <f>VLOOKUP($A28,Table1[#All],9,FALSE)</f>
        <v>Microwave and MiniFridge</v>
      </c>
      <c r="O28" s="5" t="str">
        <f>VLOOKUP($A28,Table1[#All],10,FALSE)</f>
        <v>Complimentary Self Parking</v>
      </c>
      <c r="P28" s="5" t="str">
        <f>VLOOKUP($A28,Table1[#All],11,FALSE)</f>
        <v>Complimentary Bus Parking | 3-6 buses***Request Bus Parking Map if needed</v>
      </c>
      <c r="Q28" s="5" t="str">
        <f>VLOOKUP($A28, Table1[#All],12,FALSE)</f>
        <v>4:00 PM | 12:00 PM</v>
      </c>
      <c r="R28" s="5" t="str">
        <f>VLOOKUP($A28, Table1[#All],13,FALSE)</f>
        <v>$50 per night per room</v>
      </c>
      <c r="S28" s="5" t="str">
        <f>VLOOKUP($A28, Table1[#All],14,FALSE)</f>
        <v>72 hours</v>
      </c>
    </row>
    <row r="29" spans="1:19" ht="66" customHeight="1" x14ac:dyDescent="0.25">
      <c r="A29" s="5" t="s">
        <v>115</v>
      </c>
      <c r="B29" s="20" t="s">
        <v>98</v>
      </c>
      <c r="C29" s="5" t="s">
        <v>35</v>
      </c>
      <c r="D29" s="5" t="s">
        <v>69</v>
      </c>
      <c r="E29" s="4" t="s">
        <v>870</v>
      </c>
      <c r="F29" s="29" t="str">
        <f>VLOOKUP($A29,Table1[#All],2,FALSE)</f>
        <v>$171 | $221</v>
      </c>
      <c r="G29" s="5">
        <f>VLOOKUP($A29,Table1[#All],3,FALSE)</f>
        <v>0</v>
      </c>
      <c r="H29" s="5" t="str">
        <f>VLOOKUP($A29,Table1[#All],4,FALSE)</f>
        <v xml:space="preserve">Two Queen Suite | One King Suite </v>
      </c>
      <c r="I29" s="5" t="str">
        <f>VLOOKUP($A29,Table1[#All],5,FALSE)</f>
        <v>Complimentary Wifi</v>
      </c>
      <c r="J29" s="5" t="str">
        <f>VLOOKUP($A29,Table1[#All],6,FALSE)</f>
        <v>Complimentary access to fitness center</v>
      </c>
      <c r="K29" s="5" t="str">
        <f>VLOOKUP($A29,Table1[#All],7,FALSE)</f>
        <v>Complimentary Breakfast</v>
      </c>
      <c r="L29" s="5" t="str">
        <f t="shared" si="0"/>
        <v>Complimentary Breakfast</v>
      </c>
      <c r="M29" s="5" t="str">
        <f>VLOOKUP($A29,Table1[#All],8,FALSE)</f>
        <v>Outdoor</v>
      </c>
      <c r="N29" s="5" t="str">
        <f>VLOOKUP($A29,Table1[#All],9,FALSE)</f>
        <v>Suites Only: Microwave and MiniFridge</v>
      </c>
      <c r="O29" s="5" t="str">
        <f>VLOOKUP($A29,Table1[#All],10,FALSE)</f>
        <v>Self Parking: $15 per night per car</v>
      </c>
      <c r="P29" s="5" t="str">
        <f>VLOOKUP($A29,Table1[#All],11,FALSE)</f>
        <v xml:space="preserve">Complimentary Bus Parking | 6 Spaces </v>
      </c>
      <c r="Q29" s="5" t="str">
        <f>VLOOKUP($A29, Table1[#All],12,FALSE)</f>
        <v>4:00 PM | 11:00 AM</v>
      </c>
      <c r="R29" s="5" t="str">
        <f>VLOOKUP($A29, Table1[#All],13,FALSE)</f>
        <v>$50 per night per room</v>
      </c>
      <c r="S29" s="5" t="str">
        <f>VLOOKUP($A29, Table1[#All],14,FALSE)</f>
        <v xml:space="preserve">72 hours_x000D_
One night room &amp; tax deposit charged 72 hrs prior to arrival </v>
      </c>
    </row>
    <row r="30" spans="1:19" ht="66" customHeight="1" x14ac:dyDescent="0.25">
      <c r="A30" s="5" t="s">
        <v>116</v>
      </c>
      <c r="B30" s="20" t="s">
        <v>117</v>
      </c>
      <c r="C30" s="5" t="s">
        <v>35</v>
      </c>
      <c r="D30" s="5" t="s">
        <v>69</v>
      </c>
      <c r="E30" s="4" t="s">
        <v>118</v>
      </c>
      <c r="F30" s="29">
        <f>VLOOKUP($A30,Table1[#All],2,FALSE)</f>
        <v>259</v>
      </c>
      <c r="G30" s="5">
        <f>VLOOKUP($A30,Table1[#All],3,FALSE)</f>
        <v>0</v>
      </c>
      <c r="H30" s="5">
        <f>VLOOKUP($A30,Table1[#All],4,FALSE)</f>
        <v>0</v>
      </c>
      <c r="I30" s="5" t="str">
        <f>VLOOKUP($A30,Table1[#All],5,FALSE)</f>
        <v>Complimentary Wifi</v>
      </c>
      <c r="J30" s="5" t="str">
        <f>VLOOKUP($A30,Table1[#All],6,FALSE)</f>
        <v>Complimentary access to fitness center</v>
      </c>
      <c r="K30" s="5">
        <f>VLOOKUP($A30,Table1[#All],7,FALSE)</f>
        <v>0</v>
      </c>
      <c r="L30" s="5" t="str">
        <f t="shared" si="0"/>
        <v>Not Available</v>
      </c>
      <c r="M30" s="5" t="str">
        <f>VLOOKUP($A30,Table1[#All],8,FALSE)</f>
        <v>Outdoor</v>
      </c>
      <c r="N30" s="5" t="str">
        <f>VLOOKUP($A30,Table1[#All],9,FALSE)</f>
        <v>MiniFridge Only</v>
      </c>
      <c r="O30" s="5" t="str">
        <f>VLOOKUP($A30,Table1[#All],10,FALSE)</f>
        <v>Self Parking: $30 per night per car | Valet Parking: $40 per night per car</v>
      </c>
      <c r="P30" s="5" t="str">
        <f>VLOOKUP($A30,Table1[#All],11,FALSE)</f>
        <v>$75 per night per bus | Max 4 buses</v>
      </c>
      <c r="Q30" s="5" t="str">
        <f>VLOOKUP($A30, Table1[#All],12,FALSE)</f>
        <v>3:00 PM | 12:00 PM</v>
      </c>
      <c r="R30" s="5" t="str">
        <f>VLOOKUP($A30, Table1[#All],13,FALSE)</f>
        <v>$75 per night per room</v>
      </c>
      <c r="S30" s="5" t="str">
        <f>VLOOKUP($A30, Table1[#All],14,FALSE)</f>
        <v>72 hours</v>
      </c>
    </row>
    <row r="31" spans="1:19" ht="66" customHeight="1" x14ac:dyDescent="0.25">
      <c r="A31" s="5" t="s">
        <v>119</v>
      </c>
      <c r="B31" s="20" t="s">
        <v>120</v>
      </c>
      <c r="C31" s="5" t="s">
        <v>85</v>
      </c>
      <c r="D31" s="5" t="s">
        <v>108</v>
      </c>
      <c r="E31" s="23" t="s">
        <v>139</v>
      </c>
      <c r="F31" s="29">
        <f>VLOOKUP($A31,Table1[#All],2,FALSE)</f>
        <v>209</v>
      </c>
      <c r="G31" s="5">
        <f>VLOOKUP($A31,Table1[#All],3,FALSE)</f>
        <v>0</v>
      </c>
      <c r="H31" s="5">
        <f>VLOOKUP($A31,Table1[#All],4,FALSE)</f>
        <v>0</v>
      </c>
      <c r="I31" s="5" t="str">
        <f>VLOOKUP($A31,Table1[#All],5,FALSE)</f>
        <v>Complimentary Wifi</v>
      </c>
      <c r="J31" s="5" t="str">
        <f>VLOOKUP($A31,Table1[#All],6,FALSE)</f>
        <v>Complimentary access to fitness center</v>
      </c>
      <c r="K31" s="5" t="str">
        <f>VLOOKUP($A31,Table1[#All],7,FALSE)</f>
        <v>Complimentary Breakfast</v>
      </c>
      <c r="L31" s="5" t="str">
        <f t="shared" si="0"/>
        <v>Complimentary Breakfast</v>
      </c>
      <c r="M31" s="5">
        <f>VLOOKUP($A31,Table1[#All],8,FALSE)</f>
        <v>0</v>
      </c>
      <c r="N31" s="5">
        <f>VLOOKUP($A31,Table1[#All],9,FALSE)</f>
        <v>0</v>
      </c>
      <c r="O31" s="5" t="str">
        <f>VLOOKUP($A31,Table1[#All],10,FALSE)</f>
        <v>Self Parking: $8 per night per car</v>
      </c>
      <c r="P31" s="5" t="str">
        <f>VLOOKUP($A31,Table1[#All],11,FALSE)</f>
        <v>Complimentary Bus Parking</v>
      </c>
      <c r="Q31" s="5" t="str">
        <f>VLOOKUP($A31, Table1[#All],12,FALSE)</f>
        <v>3:00 PM | 12:00 PM</v>
      </c>
      <c r="R31" s="5">
        <f>VLOOKUP($A31, Table1[#All],13,FALSE)</f>
        <v>0</v>
      </c>
      <c r="S31" s="5" t="str">
        <f>VLOOKUP($A31, Table1[#All],14,FALSE)</f>
        <v>72 hours</v>
      </c>
    </row>
    <row r="32" spans="1:19" ht="66" customHeight="1" x14ac:dyDescent="0.25">
      <c r="A32" s="5" t="s">
        <v>121</v>
      </c>
      <c r="B32" s="20" t="s">
        <v>61</v>
      </c>
      <c r="C32" s="5" t="s">
        <v>89</v>
      </c>
      <c r="D32" s="5" t="s">
        <v>122</v>
      </c>
      <c r="E32" s="4" t="s">
        <v>90</v>
      </c>
      <c r="F32" s="29">
        <f>VLOOKUP($A32,Table1[#All],2,FALSE)</f>
        <v>169</v>
      </c>
      <c r="G32" s="5">
        <f>VLOOKUP($A32,Table1[#All],3,FALSE)</f>
        <v>0</v>
      </c>
      <c r="H32" s="5">
        <f>VLOOKUP($A32,Table1[#All],4,FALSE)</f>
        <v>0</v>
      </c>
      <c r="I32" s="5" t="str">
        <f>VLOOKUP($A32,Table1[#All],5,FALSE)</f>
        <v>Complimentary Wifi</v>
      </c>
      <c r="J32" s="5" t="str">
        <f>VLOOKUP($A32,Table1[#All],6,FALSE)</f>
        <v>Complimentary access to fitness center</v>
      </c>
      <c r="K32" s="5" t="str">
        <f>VLOOKUP($A32,Table1[#All],7,FALSE)</f>
        <v>Complimentary Breakfast</v>
      </c>
      <c r="L32" s="5" t="str">
        <f t="shared" si="0"/>
        <v>Complimentary Breakfast</v>
      </c>
      <c r="M32" s="5" t="str">
        <f>VLOOKUP($A32,Table1[#All],8,FALSE)</f>
        <v>Outdoor</v>
      </c>
      <c r="N32" s="5" t="str">
        <f>VLOOKUP($A32,Table1[#All],9,FALSE)</f>
        <v>Microwave and MiniFridge</v>
      </c>
      <c r="O32" s="5" t="str">
        <f>VLOOKUP($A32,Table1[#All],10,FALSE)</f>
        <v>Complimentary Self Parking</v>
      </c>
      <c r="P32" s="5" t="str">
        <f>VLOOKUP($A32,Table1[#All],11,FALSE)</f>
        <v>Complimentary Bus Parking</v>
      </c>
      <c r="Q32" s="5" t="str">
        <f>VLOOKUP($A32, Table1[#All],12,FALSE)</f>
        <v>3:00 PM | 12:00 PM</v>
      </c>
      <c r="R32" s="5" t="str">
        <f>VLOOKUP($A32, Table1[#All],13,FALSE)</f>
        <v>$50 per night per room</v>
      </c>
      <c r="S32" s="5" t="str">
        <f>VLOOKUP($A32, Table1[#All],14,FALSE)</f>
        <v>72 hours</v>
      </c>
    </row>
    <row r="33" spans="1:19" ht="66" customHeight="1" x14ac:dyDescent="0.25">
      <c r="A33" s="5" t="s">
        <v>123</v>
      </c>
      <c r="B33" s="20" t="s">
        <v>124</v>
      </c>
      <c r="C33" s="5" t="s">
        <v>48</v>
      </c>
      <c r="D33" s="5" t="s">
        <v>125</v>
      </c>
      <c r="E33" s="4" t="s">
        <v>826</v>
      </c>
      <c r="F33" s="29">
        <f>VLOOKUP($A33,Table1[#All],2,FALSE)</f>
        <v>187</v>
      </c>
      <c r="G33" s="5">
        <f>VLOOKUP($A33,Table1[#All],3,FALSE)</f>
        <v>0</v>
      </c>
      <c r="H33" s="5">
        <f>VLOOKUP($A33,Table1[#All],4,FALSE)</f>
        <v>0</v>
      </c>
      <c r="I33" s="5" t="str">
        <f>VLOOKUP($A33,Table1[#All],5,FALSE)</f>
        <v>Complimentary Wifi</v>
      </c>
      <c r="J33" s="5" t="str">
        <f>VLOOKUP($A33,Table1[#All],6,FALSE)</f>
        <v>Complimentary access to fitness center</v>
      </c>
      <c r="K33" s="5">
        <f>VLOOKUP($A33,Table1[#All],7,FALSE)</f>
        <v>0</v>
      </c>
      <c r="L33" s="5" t="str">
        <f t="shared" si="0"/>
        <v>Not Available</v>
      </c>
      <c r="M33" s="5" t="str">
        <f>VLOOKUP($A33,Table1[#All],8,FALSE)</f>
        <v>Outdoor</v>
      </c>
      <c r="N33" s="5" t="str">
        <f>VLOOKUP($A33,Table1[#All],9,FALSE)</f>
        <v>Full Kitchen</v>
      </c>
      <c r="O33" s="5" t="str">
        <f>VLOOKUP($A33,Table1[#All],10,FALSE)</f>
        <v>Self Parking: $10 per night per car</v>
      </c>
      <c r="P33" s="5" t="str">
        <f>VLOOKUP($A33,Table1[#All],11,FALSE)</f>
        <v>$30 per night per bus</v>
      </c>
      <c r="Q33" s="5" t="str">
        <f>VLOOKUP($A33, Table1[#All],12,FALSE)</f>
        <v>3:00 PM | 11:00 AM</v>
      </c>
      <c r="R33" s="5" t="str">
        <f>VLOOKUP($A33, Table1[#All],13,FALSE)</f>
        <v>$ 50 per night per room</v>
      </c>
      <c r="S33" s="5" t="str">
        <f>VLOOKUP($A33, Table1[#All],14,FALSE)</f>
        <v>72 hours</v>
      </c>
    </row>
    <row r="34" spans="1:19" ht="66" customHeight="1" x14ac:dyDescent="0.25">
      <c r="A34" s="5" t="s">
        <v>126</v>
      </c>
      <c r="B34" s="20" t="s">
        <v>107</v>
      </c>
      <c r="C34" s="5" t="s">
        <v>26</v>
      </c>
      <c r="D34" s="5" t="s">
        <v>69</v>
      </c>
      <c r="E34" s="4" t="s">
        <v>127</v>
      </c>
      <c r="F34" s="29">
        <f>VLOOKUP($A34,Table1[#All],2,FALSE)</f>
        <v>175</v>
      </c>
      <c r="G34" s="5">
        <f>VLOOKUP($A34,Table1[#All],3,FALSE)</f>
        <v>0</v>
      </c>
      <c r="H34" s="5">
        <f>VLOOKUP($A34,Table1[#All],4,FALSE)</f>
        <v>0</v>
      </c>
      <c r="I34" s="5" t="str">
        <f>VLOOKUP($A34,Table1[#All],5,FALSE)</f>
        <v>Complimentary Wifi</v>
      </c>
      <c r="J34" s="5" t="str">
        <f>VLOOKUP($A34,Table1[#All],6,FALSE)</f>
        <v>Complimentary access to fitness center</v>
      </c>
      <c r="K34" s="5" t="str">
        <f>VLOOKUP($A34,Table1[#All],7,FALSE)</f>
        <v>Complimentary Breakfast</v>
      </c>
      <c r="L34" s="5" t="str">
        <f t="shared" si="0"/>
        <v>Complimentary Breakfast</v>
      </c>
      <c r="M34" s="5" t="str">
        <f>VLOOKUP($A34,Table1[#All],8,FALSE)</f>
        <v>No Pool</v>
      </c>
      <c r="N34" s="5" t="str">
        <f>VLOOKUP($A34,Table1[#All],9,FALSE)</f>
        <v>Microwave and MiniFridge</v>
      </c>
      <c r="O34" s="5" t="str">
        <f>VLOOKUP($A34,Table1[#All],10,FALSE)</f>
        <v>Complimentary Self Parking</v>
      </c>
      <c r="P34" s="5" t="str">
        <f>VLOOKUP($A34,Table1[#All],11,FALSE)</f>
        <v>Complimentary Bus Parking | Max 4 buses</v>
      </c>
      <c r="Q34" s="5" t="str">
        <f>VLOOKUP($A34, Table1[#All],12,FALSE)</f>
        <v>3:00 PM | 12:00 PM</v>
      </c>
      <c r="R34" s="5" t="str">
        <f>VLOOKUP($A34, Table1[#All],13,FALSE)</f>
        <v>$40 per night per room</v>
      </c>
      <c r="S34" s="5" t="str">
        <f>VLOOKUP($A34, Table1[#All],14,FALSE)</f>
        <v>72 hours</v>
      </c>
    </row>
    <row r="35" spans="1:19" ht="66" customHeight="1" x14ac:dyDescent="0.25">
      <c r="A35" s="5" t="s">
        <v>128</v>
      </c>
      <c r="B35" s="20" t="s">
        <v>129</v>
      </c>
      <c r="C35" s="5" t="s">
        <v>35</v>
      </c>
      <c r="D35" s="5" t="s">
        <v>108</v>
      </c>
      <c r="E35" s="4" t="s">
        <v>130</v>
      </c>
      <c r="F35" s="29">
        <f>VLOOKUP($A35,Table1[#All],2,FALSE)</f>
        <v>164</v>
      </c>
      <c r="G35" s="5">
        <f>VLOOKUP($A35,Table1[#All],3,FALSE)</f>
        <v>0</v>
      </c>
      <c r="H35" s="5">
        <f>VLOOKUP($A35,Table1[#All],4,FALSE)</f>
        <v>0</v>
      </c>
      <c r="I35" s="5" t="str">
        <f>VLOOKUP($A35,Table1[#All],5,FALSE)</f>
        <v>Complimentary Wifi</v>
      </c>
      <c r="J35" s="5" t="str">
        <f>VLOOKUP($A35,Table1[#All],6,FALSE)</f>
        <v>Complimentary access to fitness center</v>
      </c>
      <c r="K35" s="5" t="str">
        <f>VLOOKUP($A35,Table1[#All],7,FALSE)</f>
        <v>Complimentary Breakfast</v>
      </c>
      <c r="L35" s="5" t="str">
        <f t="shared" si="0"/>
        <v>Complimentary Breakfast</v>
      </c>
      <c r="M35" s="5" t="str">
        <f>VLOOKUP($A35,Table1[#All],8,FALSE)</f>
        <v>Outdoor</v>
      </c>
      <c r="N35" s="5" t="str">
        <f>VLOOKUP($A35,Table1[#All],9,FALSE)</f>
        <v>Microwave and MiniFridge</v>
      </c>
      <c r="O35" s="5" t="str">
        <f>VLOOKUP($A35,Table1[#All],10,FALSE)</f>
        <v>Complimentary Self Parking</v>
      </c>
      <c r="P35" s="5" t="str">
        <f>VLOOKUP($A35,Table1[#All],11,FALSE)</f>
        <v>Complimentary Bus Parking | Max 4 buses</v>
      </c>
      <c r="Q35" s="5" t="str">
        <f>VLOOKUP($A35, Table1[#All],12,FALSE)</f>
        <v>3:00 PM | 11:00 AM</v>
      </c>
      <c r="R35" s="5" t="str">
        <f>VLOOKUP($A35, Table1[#All],13,FALSE)</f>
        <v>$50 per stay per room</v>
      </c>
      <c r="S35" s="5" t="str">
        <f>VLOOKUP($A35, Table1[#All],14,FALSE)</f>
        <v>72 hours</v>
      </c>
    </row>
    <row r="36" spans="1:19" ht="66" customHeight="1" x14ac:dyDescent="0.25">
      <c r="A36" s="5" t="s">
        <v>131</v>
      </c>
      <c r="B36" s="20" t="s">
        <v>132</v>
      </c>
      <c r="C36" s="5" t="s">
        <v>21</v>
      </c>
      <c r="D36" s="5" t="s">
        <v>56</v>
      </c>
      <c r="E36" s="4" t="s">
        <v>133</v>
      </c>
      <c r="F36" s="29">
        <f>VLOOKUP($A36,Table1[#All],2,FALSE)</f>
        <v>263</v>
      </c>
      <c r="G36" s="5">
        <f>VLOOKUP($A36,Table1[#All],3,FALSE)</f>
        <v>0</v>
      </c>
      <c r="H36" s="5" t="str">
        <f>VLOOKUP($A36,Table1[#All],4,FALSE)</f>
        <v>Yes- Both Room Types</v>
      </c>
      <c r="I36" s="5" t="str">
        <f>VLOOKUP($A36,Table1[#All],5,FALSE)</f>
        <v>Complimentary Wifi</v>
      </c>
      <c r="J36" s="5" t="str">
        <f>VLOOKUP($A36,Table1[#All],6,FALSE)</f>
        <v>Complimentary access to fitness center</v>
      </c>
      <c r="K36" s="5" t="str">
        <f>VLOOKUP($A36,Table1[#All],7,FALSE)</f>
        <v>Complimentary Breakfast</v>
      </c>
      <c r="L36" s="5" t="str">
        <f t="shared" si="0"/>
        <v>Complimentary Breakfast</v>
      </c>
      <c r="M36" s="5" t="str">
        <f>VLOOKUP($A36,Table1[#All],8,FALSE)</f>
        <v>Outdoor</v>
      </c>
      <c r="N36" s="5" t="str">
        <f>VLOOKUP($A36,Table1[#All],9,FALSE)</f>
        <v>Microwave and MiniFridge</v>
      </c>
      <c r="O36" s="5" t="str">
        <f>VLOOKUP($A36,Table1[#All],10,FALSE)</f>
        <v>Valet Parking: $55 per night per car</v>
      </c>
      <c r="P36" s="5" t="str">
        <f>VLOOKUP($A36,Table1[#All],11,FALSE)</f>
        <v>$300 per night per bus | Max 1 bus</v>
      </c>
      <c r="Q36" s="5" t="str">
        <f>VLOOKUP($A36, Table1[#All],12,FALSE)</f>
        <v>4:00 PM | 11:00 AM</v>
      </c>
      <c r="R36" s="5" t="str">
        <f>VLOOKUP($A36, Table1[#All],13,FALSE)</f>
        <v>$100 per night per room</v>
      </c>
      <c r="S36" s="5" t="str">
        <f>VLOOKUP($A36, Table1[#All],14,FALSE)</f>
        <v>72 hours</v>
      </c>
    </row>
    <row r="37" spans="1:19" ht="66" customHeight="1" x14ac:dyDescent="0.25">
      <c r="A37" s="5" t="s">
        <v>134</v>
      </c>
      <c r="B37" s="20" t="s">
        <v>135</v>
      </c>
      <c r="C37" s="5" t="s">
        <v>93</v>
      </c>
      <c r="D37" s="5" t="s">
        <v>136</v>
      </c>
      <c r="E37" s="4" t="s">
        <v>137</v>
      </c>
      <c r="F37" s="29">
        <f>VLOOKUP($A37,Table1[#All],2,FALSE)</f>
        <v>199</v>
      </c>
      <c r="G37" s="5">
        <f>VLOOKUP($A37,Table1[#All],3,FALSE)</f>
        <v>0</v>
      </c>
      <c r="H37" s="5" t="str">
        <f>VLOOKUP($A37,Table1[#All],4,FALSE)</f>
        <v>Yes- Both Room Types</v>
      </c>
      <c r="I37" s="5" t="str">
        <f>VLOOKUP($A37,Table1[#All],5,FALSE)</f>
        <v>Complimentary Wifi</v>
      </c>
      <c r="J37" s="5" t="str">
        <f>VLOOKUP($A37,Table1[#All],6,FALSE)</f>
        <v>Complimentary access to fitness center</v>
      </c>
      <c r="K37" s="5" t="str">
        <f>VLOOKUP($A37,Table1[#All],7,FALSE)</f>
        <v>Complimentary Breakfast</v>
      </c>
      <c r="L37" s="5" t="str">
        <f t="shared" si="0"/>
        <v>Complimentary Breakfast</v>
      </c>
      <c r="M37" s="5" t="str">
        <f>VLOOKUP($A37,Table1[#All],8,FALSE)</f>
        <v>Indoor</v>
      </c>
      <c r="N37" s="5" t="str">
        <f>VLOOKUP($A37,Table1[#All],9,FALSE)</f>
        <v>Microwave and MiniFridge</v>
      </c>
      <c r="O37" s="5" t="str">
        <f>VLOOKUP($A37,Table1[#All],10,FALSE)</f>
        <v>Complimentary Self Parking</v>
      </c>
      <c r="P37" s="5" t="str">
        <f>VLOOKUP($A37,Table1[#All],11,FALSE)</f>
        <v>Complimentary Bus Parking | Max 2 buses</v>
      </c>
      <c r="Q37" s="5" t="str">
        <f>VLOOKUP($A37, Table1[#All],12,FALSE)</f>
        <v>3:00 PM | 11:00 AM</v>
      </c>
      <c r="R37" s="5" t="str">
        <f>VLOOKUP($A37, Table1[#All],13,FALSE)</f>
        <v>$75 per night per room</v>
      </c>
      <c r="S37" s="5" t="str">
        <f>VLOOKUP($A37, Table1[#All],14,FALSE)</f>
        <v>72 hours</v>
      </c>
    </row>
    <row r="38" spans="1:19" ht="66" customHeight="1" x14ac:dyDescent="0.25">
      <c r="A38" s="5" t="s">
        <v>138</v>
      </c>
      <c r="B38" s="20" t="s">
        <v>129</v>
      </c>
      <c r="C38" s="5" t="s">
        <v>35</v>
      </c>
      <c r="D38" s="5" t="s">
        <v>27</v>
      </c>
      <c r="E38" s="4" t="s">
        <v>723</v>
      </c>
      <c r="F38" s="29">
        <f>VLOOKUP($A38,Table1[#All],2,FALSE)</f>
        <v>209</v>
      </c>
      <c r="G38" s="5">
        <f>VLOOKUP($A38,Table1[#All],3,FALSE)</f>
        <v>0</v>
      </c>
      <c r="H38" s="5" t="str">
        <f>VLOOKUP($A38,Table1[#All],4,FALSE)</f>
        <v>Yes- Both Room Types</v>
      </c>
      <c r="I38" s="5" t="str">
        <f>VLOOKUP($A38,Table1[#All],5,FALSE)</f>
        <v>Complimentary Wifi</v>
      </c>
      <c r="J38" s="5" t="str">
        <f>VLOOKUP($A38,Table1[#All],6,FALSE)</f>
        <v>Complimentary access to fitness center</v>
      </c>
      <c r="K38" s="5" t="str">
        <f>VLOOKUP($A38,Table1[#All],7,FALSE)</f>
        <v>Complimentary Breakfast</v>
      </c>
      <c r="L38" s="5" t="str">
        <f t="shared" si="0"/>
        <v>Complimentary Breakfast</v>
      </c>
      <c r="M38" s="5" t="str">
        <f>VLOOKUP($A38,Table1[#All],8,FALSE)</f>
        <v>Indoor</v>
      </c>
      <c r="N38" s="5" t="str">
        <f>VLOOKUP($A38,Table1[#All],9,FALSE)</f>
        <v>Microwave and MiniFridge</v>
      </c>
      <c r="O38" s="5" t="str">
        <f>VLOOKUP($A38,Table1[#All],10,FALSE)</f>
        <v>Complimentary Self Parking</v>
      </c>
      <c r="P38" s="5" t="str">
        <f>VLOOKUP($A38,Table1[#All],11,FALSE)</f>
        <v>Complimentary Bus Parking | Max 5 buses</v>
      </c>
      <c r="Q38" s="5" t="str">
        <f>VLOOKUP($A38, Table1[#All],12,FALSE)</f>
        <v>4:00 PM | 11:00 AM</v>
      </c>
      <c r="R38" s="5" t="str">
        <f>VLOOKUP($A38, Table1[#All],13,FALSE)</f>
        <v>$100 per night per room</v>
      </c>
      <c r="S38" s="5" t="str">
        <f>VLOOKUP($A38, Table1[#All],14,FALSE)</f>
        <v>72 hours</v>
      </c>
    </row>
    <row r="39" spans="1:19" ht="66" customHeight="1" x14ac:dyDescent="0.25">
      <c r="A39" s="5" t="s">
        <v>140</v>
      </c>
      <c r="B39" s="20" t="s">
        <v>141</v>
      </c>
      <c r="C39" s="5" t="s">
        <v>93</v>
      </c>
      <c r="D39" s="5" t="s">
        <v>142</v>
      </c>
      <c r="E39" s="4" t="s">
        <v>23</v>
      </c>
      <c r="F39" s="29">
        <f>VLOOKUP($A39,Table1[#All],2,FALSE)</f>
        <v>199</v>
      </c>
      <c r="G39" s="5">
        <f>VLOOKUP($A39,Table1[#All],3,FALSE)</f>
        <v>0</v>
      </c>
      <c r="H39" s="5" t="str">
        <f>VLOOKUP($A39,Table1[#All],4,FALSE)</f>
        <v>Yes- Both Room Types</v>
      </c>
      <c r="I39" s="5" t="str">
        <f>VLOOKUP($A39,Table1[#All],5,FALSE)</f>
        <v>Complimentary Wifi</v>
      </c>
      <c r="J39" s="5" t="str">
        <f>VLOOKUP($A39,Table1[#All],6,FALSE)</f>
        <v>Complimentary access to fitness center</v>
      </c>
      <c r="K39" s="5" t="str">
        <f>VLOOKUP($A39,Table1[#All],7,FALSE)</f>
        <v>Complimentary Breakfast</v>
      </c>
      <c r="L39" s="5" t="str">
        <f t="shared" si="0"/>
        <v>Complimentary Breakfast</v>
      </c>
      <c r="M39" s="5" t="str">
        <f>VLOOKUP($A39,Table1[#All],8,FALSE)</f>
        <v>Indoor</v>
      </c>
      <c r="N39" s="5" t="str">
        <f>VLOOKUP($A39,Table1[#All],9,FALSE)</f>
        <v>Microwave and MiniFridge</v>
      </c>
      <c r="O39" s="5" t="str">
        <f>VLOOKUP($A39,Table1[#All],10,FALSE)</f>
        <v>Complimentary Self Parking</v>
      </c>
      <c r="P39" s="5" t="str">
        <f>VLOOKUP($A39,Table1[#All],11,FALSE)</f>
        <v>Complimentary Bus Parking</v>
      </c>
      <c r="Q39" s="5" t="str">
        <f>VLOOKUP($A39, Table1[#All],12,FALSE)</f>
        <v>3:00 PM | 11:00 AM</v>
      </c>
      <c r="R39" s="5" t="str">
        <f>VLOOKUP($A39, Table1[#All],13,FALSE)</f>
        <v>$25 per night per room</v>
      </c>
      <c r="S39" s="5" t="str">
        <f>VLOOKUP($A39, Table1[#All],14,FALSE)</f>
        <v>72 hours</v>
      </c>
    </row>
    <row r="40" spans="1:19" ht="66" customHeight="1" x14ac:dyDescent="0.25">
      <c r="A40" s="5" t="s">
        <v>143</v>
      </c>
      <c r="B40" s="20" t="s">
        <v>144</v>
      </c>
      <c r="C40" s="5" t="s">
        <v>44</v>
      </c>
      <c r="D40" s="5" t="s">
        <v>142</v>
      </c>
      <c r="E40" s="4" t="s">
        <v>145</v>
      </c>
      <c r="F40" s="29">
        <f>VLOOKUP($A40,Table1[#All],2,FALSE)</f>
        <v>144</v>
      </c>
      <c r="G40" s="5">
        <f>VLOOKUP($A40,Table1[#All],3,FALSE)</f>
        <v>0</v>
      </c>
      <c r="H40" s="5">
        <f>VLOOKUP($A40,Table1[#All],4,FALSE)</f>
        <v>0</v>
      </c>
      <c r="I40" s="5" t="str">
        <f>VLOOKUP($A40,Table1[#All],5,FALSE)</f>
        <v>Complimentary Wifi</v>
      </c>
      <c r="J40" s="5" t="str">
        <f>VLOOKUP($A40,Table1[#All],6,FALSE)</f>
        <v>Complimentary access to fitness center</v>
      </c>
      <c r="K40" s="5" t="str">
        <f>VLOOKUP($A40,Table1[#All],7,FALSE)</f>
        <v>Complimentary Breakfast</v>
      </c>
      <c r="L40" s="5" t="str">
        <f t="shared" si="0"/>
        <v>Complimentary Breakfast</v>
      </c>
      <c r="M40" s="5" t="str">
        <f>VLOOKUP($A40,Table1[#All],8,FALSE)</f>
        <v>Outdoor</v>
      </c>
      <c r="N40" s="5" t="str">
        <f>VLOOKUP($A40,Table1[#All],9,FALSE)</f>
        <v>Microwave and MiniFridge</v>
      </c>
      <c r="O40" s="5" t="str">
        <f>VLOOKUP($A40,Table1[#All],10,FALSE)</f>
        <v>Complimentary Self Parking</v>
      </c>
      <c r="P40" s="5" t="str">
        <f>VLOOKUP($A40,Table1[#All],11,FALSE)</f>
        <v>Complimentary Bus Parking | Max 2 buses</v>
      </c>
      <c r="Q40" s="5" t="str">
        <f>VLOOKUP($A40, Table1[#All],12,FALSE)</f>
        <v>3:00 PM | 12:00 PM</v>
      </c>
      <c r="R40" s="5" t="str">
        <f>VLOOKUP($A40, Table1[#All],13,FALSE)</f>
        <v>$50 per night per room</v>
      </c>
      <c r="S40" s="5" t="str">
        <f>VLOOKUP($A40, Table1[#All],14,FALSE)</f>
        <v>72 hours</v>
      </c>
    </row>
    <row r="41" spans="1:19" ht="66" customHeight="1" x14ac:dyDescent="0.25">
      <c r="A41" s="5" t="s">
        <v>146</v>
      </c>
      <c r="B41" s="20" t="s">
        <v>147</v>
      </c>
      <c r="C41" s="5" t="s">
        <v>85</v>
      </c>
      <c r="D41" s="5" t="s">
        <v>69</v>
      </c>
      <c r="E41" s="4" t="s">
        <v>827</v>
      </c>
      <c r="F41" s="29" t="str">
        <f>VLOOKUP($A41,Table1[#All],2,FALSE)</f>
        <v>$139 | $149</v>
      </c>
      <c r="G41" s="5">
        <f>VLOOKUP($A41,Table1[#All],3,FALSE)</f>
        <v>0</v>
      </c>
      <c r="H41" s="5">
        <f>VLOOKUP($A41,Table1[#All],4,FALSE)</f>
        <v>0</v>
      </c>
      <c r="I41" s="5" t="str">
        <f>VLOOKUP($A41,Table1[#All],5,FALSE)</f>
        <v>Complimentary Wifi</v>
      </c>
      <c r="J41" s="5" t="str">
        <f>VLOOKUP($A41,Table1[#All],6,FALSE)</f>
        <v>Complimentary access to fitness center</v>
      </c>
      <c r="K41" s="5" t="str">
        <f>VLOOKUP($A41,Table1[#All],7,FALSE)</f>
        <v>Complimentary Breakfast</v>
      </c>
      <c r="L41" s="5" t="str">
        <f t="shared" si="0"/>
        <v>Complimentary Breakfast</v>
      </c>
      <c r="M41" s="5" t="str">
        <f>VLOOKUP($A41,Table1[#All],8,FALSE)</f>
        <v>Indoor</v>
      </c>
      <c r="N41" s="5" t="str">
        <f>VLOOKUP($A41,Table1[#All],9,FALSE)</f>
        <v>MiniFridge Only</v>
      </c>
      <c r="O41" s="5" t="str">
        <f>VLOOKUP($A41,Table1[#All],10,FALSE)</f>
        <v>Complimentary Self Parking</v>
      </c>
      <c r="P41" s="5" t="str">
        <f>VLOOKUP($A41,Table1[#All],11,FALSE)</f>
        <v>Complimentary Bus Parking | Max 1 bus</v>
      </c>
      <c r="Q41" s="5" t="str">
        <f>VLOOKUP($A41, Table1[#All],12,FALSE)</f>
        <v>3:00 PM | 11:00 AM</v>
      </c>
      <c r="R41" s="5" t="str">
        <f>VLOOKUP($A41, Table1[#All],13,FALSE)</f>
        <v>$100 per stay per room</v>
      </c>
      <c r="S41" s="5" t="str">
        <f>VLOOKUP($A41, Table1[#All],14,FALSE)</f>
        <v>72 hours</v>
      </c>
    </row>
    <row r="42" spans="1:19" ht="66" customHeight="1" x14ac:dyDescent="0.25">
      <c r="A42" s="5" t="s">
        <v>148</v>
      </c>
      <c r="B42" s="20" t="s">
        <v>65</v>
      </c>
      <c r="C42" s="5" t="s">
        <v>89</v>
      </c>
      <c r="D42" s="5" t="s">
        <v>27</v>
      </c>
      <c r="E42" s="4" t="s">
        <v>63</v>
      </c>
      <c r="F42" s="29">
        <f>VLOOKUP($A42,Table1[#All],2,FALSE)</f>
        <v>139</v>
      </c>
      <c r="G42" s="5">
        <f>VLOOKUP($A42,Table1[#All],3,FALSE)</f>
        <v>0</v>
      </c>
      <c r="H42" s="5">
        <f>VLOOKUP($A42,Table1[#All],4,FALSE)</f>
        <v>0</v>
      </c>
      <c r="I42" s="5" t="str">
        <f>VLOOKUP($A42,Table1[#All],5,FALSE)</f>
        <v>N/A</v>
      </c>
      <c r="J42" s="5" t="str">
        <f>VLOOKUP($A42,Table1[#All],6,FALSE)</f>
        <v>Complimentary access to fitness center</v>
      </c>
      <c r="K42" s="5" t="str">
        <f>VLOOKUP($A42,Table1[#All],7,FALSE)</f>
        <v>Complimentary Breakfast</v>
      </c>
      <c r="L42" s="5" t="str">
        <f t="shared" si="0"/>
        <v>Complimentary Breakfast</v>
      </c>
      <c r="M42" s="5" t="str">
        <f>VLOOKUP($A42,Table1[#All],8,FALSE)</f>
        <v>Outdoor</v>
      </c>
      <c r="N42" s="5" t="str">
        <f>VLOOKUP($A42,Table1[#All],9,FALSE)</f>
        <v>Microwave and MiniFridge</v>
      </c>
      <c r="O42" s="5" t="str">
        <f>VLOOKUP($A42,Table1[#All],10,FALSE)</f>
        <v>Complimentary Self Parking</v>
      </c>
      <c r="P42" s="5" t="str">
        <f>VLOOKUP($A42,Table1[#All],11,FALSE)</f>
        <v>Complimentary Bus Parking | Max 1 bus</v>
      </c>
      <c r="Q42" s="5" t="str">
        <f>VLOOKUP($A42, Table1[#All],12,FALSE)</f>
        <v>3:00 PM | 12:00 PM</v>
      </c>
      <c r="R42" s="5" t="str">
        <f>VLOOKUP($A42, Table1[#All],13,FALSE)</f>
        <v>$50 per night per room</v>
      </c>
      <c r="S42" s="5" t="str">
        <f>VLOOKUP($A42, Table1[#All],14,FALSE)</f>
        <v>72 hours</v>
      </c>
    </row>
    <row r="43" spans="1:19" ht="66" customHeight="1" x14ac:dyDescent="0.25">
      <c r="A43" s="6" t="s">
        <v>149</v>
      </c>
      <c r="B43" s="20" t="s">
        <v>150</v>
      </c>
      <c r="C43" s="5" t="s">
        <v>93</v>
      </c>
      <c r="D43" s="5" t="s">
        <v>151</v>
      </c>
      <c r="E43" s="4" t="s">
        <v>152</v>
      </c>
      <c r="F43" s="29">
        <f>VLOOKUP($A43,Table1[#All],2,FALSE)</f>
        <v>151</v>
      </c>
      <c r="G43" s="5">
        <f>VLOOKUP($A43,Table1[#All],3,FALSE)</f>
        <v>0</v>
      </c>
      <c r="H43" s="5">
        <f>VLOOKUP($A43,Table1[#All],4,FALSE)</f>
        <v>0</v>
      </c>
      <c r="I43" s="5" t="str">
        <f>VLOOKUP($A43,Table1[#All],5,FALSE)</f>
        <v>Complimentary Wifi</v>
      </c>
      <c r="J43" s="5" t="str">
        <f>VLOOKUP($A43,Table1[#All],6,FALSE)</f>
        <v>Complimentary access to fitness center</v>
      </c>
      <c r="K43" s="5" t="str">
        <f>VLOOKUP($A43,Table1[#All],7,FALSE)</f>
        <v>Complimentary Breakfast</v>
      </c>
      <c r="L43" s="5" t="str">
        <f t="shared" si="0"/>
        <v>Complimentary Breakfast</v>
      </c>
      <c r="M43" s="5" t="str">
        <f>VLOOKUP($A43,Table1[#All],8,FALSE)</f>
        <v>Outdoor</v>
      </c>
      <c r="N43" s="5" t="str">
        <f>VLOOKUP($A43,Table1[#All],9,FALSE)</f>
        <v>Microwave and MiniFridge</v>
      </c>
      <c r="O43" s="5" t="str">
        <f>VLOOKUP($A43,Table1[#All],10,FALSE)</f>
        <v>Complimentary Self Parking</v>
      </c>
      <c r="P43" s="5" t="str">
        <f>VLOOKUP($A43,Table1[#All],11,FALSE)</f>
        <v>Complimentary Bus Parking</v>
      </c>
      <c r="Q43" s="5" t="str">
        <f>VLOOKUP($A43, Table1[#All],12,FALSE)</f>
        <v>3:00 PM | 11:00 AM</v>
      </c>
      <c r="R43" s="5" t="str">
        <f>VLOOKUP($A43, Table1[#All],13,FALSE)</f>
        <v>$20 per night per room</v>
      </c>
      <c r="S43" s="5" t="str">
        <f>VLOOKUP($A43, Table1[#All],14,FALSE)</f>
        <v>72 hours</v>
      </c>
    </row>
    <row r="44" spans="1:19" ht="66" customHeight="1" x14ac:dyDescent="0.25">
      <c r="A44" s="6" t="s">
        <v>153</v>
      </c>
      <c r="B44" s="20" t="s">
        <v>154</v>
      </c>
      <c r="C44" s="5" t="s">
        <v>26</v>
      </c>
      <c r="D44" s="5" t="s">
        <v>108</v>
      </c>
      <c r="E44" s="23" t="s">
        <v>152</v>
      </c>
      <c r="F44" s="29">
        <f>VLOOKUP($A44,Table1[#All],2,FALSE)</f>
        <v>151</v>
      </c>
      <c r="G44" s="5">
        <f>VLOOKUP($A44,Table1[#All],3,FALSE)</f>
        <v>0</v>
      </c>
      <c r="H44" s="5">
        <f>VLOOKUP($A44,Table1[#All],4,FALSE)</f>
        <v>0</v>
      </c>
      <c r="I44" s="5" t="str">
        <f>VLOOKUP($A44,Table1[#All],5,FALSE)</f>
        <v>Complimentary Wifi</v>
      </c>
      <c r="J44" s="5" t="str">
        <f>VLOOKUP($A44,Table1[#All],6,FALSE)</f>
        <v>Complimentary access to fitness center</v>
      </c>
      <c r="K44" s="5" t="str">
        <f>VLOOKUP($A44,Table1[#All],7,FALSE)</f>
        <v>Complimentary Breakfast</v>
      </c>
      <c r="L44" s="5" t="str">
        <f t="shared" si="0"/>
        <v>Complimentary Breakfast</v>
      </c>
      <c r="M44" s="5">
        <f>VLOOKUP($A44,Table1[#All],8,FALSE)</f>
        <v>0</v>
      </c>
      <c r="N44" s="5">
        <f>VLOOKUP($A44,Table1[#All],9,FALSE)</f>
        <v>0</v>
      </c>
      <c r="O44" s="5" t="str">
        <f>VLOOKUP($A44,Table1[#All],10,FALSE)</f>
        <v>Complimentary Self Parking</v>
      </c>
      <c r="P44" s="5" t="str">
        <f>VLOOKUP($A44,Table1[#All],11,FALSE)</f>
        <v>Complimentary Bus Parking</v>
      </c>
      <c r="Q44" s="5" t="str">
        <f>VLOOKUP($A44, Table1[#All],12,FALSE)</f>
        <v>3:00 PM | 12:00 PM</v>
      </c>
      <c r="R44" s="5">
        <f>VLOOKUP($A44, Table1[#All],13,FALSE)</f>
        <v>0</v>
      </c>
      <c r="S44" s="5" t="str">
        <f>VLOOKUP($A44, Table1[#All],14,FALSE)</f>
        <v>72 hours</v>
      </c>
    </row>
    <row r="45" spans="1:19" ht="66" customHeight="1" x14ac:dyDescent="0.25">
      <c r="A45" s="6" t="s">
        <v>155</v>
      </c>
      <c r="B45" s="20" t="s">
        <v>156</v>
      </c>
      <c r="C45" s="5" t="s">
        <v>93</v>
      </c>
      <c r="D45" s="5" t="s">
        <v>142</v>
      </c>
      <c r="E45" s="4" t="s">
        <v>63</v>
      </c>
      <c r="F45" s="29">
        <f>VLOOKUP($A45,Table1[#All],2,FALSE)</f>
        <v>139</v>
      </c>
      <c r="G45" s="5">
        <f>VLOOKUP($A45,Table1[#All],3,FALSE)</f>
        <v>0</v>
      </c>
      <c r="H45" s="5">
        <f>VLOOKUP($A45,Table1[#All],4,FALSE)</f>
        <v>0</v>
      </c>
      <c r="I45" s="5" t="str">
        <f>VLOOKUP($A45,Table1[#All],5,FALSE)</f>
        <v>Complimentary Wifi</v>
      </c>
      <c r="J45" s="5" t="str">
        <f>VLOOKUP($A45,Table1[#All],6,FALSE)</f>
        <v>Complimentary access to fitness center</v>
      </c>
      <c r="K45" s="5" t="str">
        <f>VLOOKUP($A45,Table1[#All],7,FALSE)</f>
        <v>Complimentary Breakfast</v>
      </c>
      <c r="L45" s="5" t="str">
        <f t="shared" si="0"/>
        <v>Complimentary Breakfast</v>
      </c>
      <c r="M45" s="5" t="str">
        <f>VLOOKUP($A45,Table1[#All],8,FALSE)</f>
        <v>Outdoor</v>
      </c>
      <c r="N45" s="5" t="str">
        <f>VLOOKUP($A45,Table1[#All],9,FALSE)</f>
        <v>Microwave and MiniFridge</v>
      </c>
      <c r="O45" s="5" t="str">
        <f>VLOOKUP($A45,Table1[#All],10,FALSE)</f>
        <v>Complimentary Self Parking</v>
      </c>
      <c r="P45" s="5" t="str">
        <f>VLOOKUP($A45,Table1[#All],11,FALSE)</f>
        <v>Complimentary Bus Parking</v>
      </c>
      <c r="Q45" s="5" t="str">
        <f>VLOOKUP($A45, Table1[#All],12,FALSE)</f>
        <v>3:00 PM | 12:00 PM</v>
      </c>
      <c r="R45" s="5" t="str">
        <f>VLOOKUP($A45, Table1[#All],13,FALSE)</f>
        <v>$50 per stay per room</v>
      </c>
      <c r="S45" s="5" t="str">
        <f>VLOOKUP($A45, Table1[#All],14,FALSE)</f>
        <v>72 hours_x000D_
_x000D_
Full Stay charged 4/8/2026</v>
      </c>
    </row>
    <row r="46" spans="1:19" ht="66" customHeight="1" x14ac:dyDescent="0.25">
      <c r="A46" s="6" t="s">
        <v>157</v>
      </c>
      <c r="B46" s="20" t="s">
        <v>158</v>
      </c>
      <c r="C46" s="5" t="s">
        <v>85</v>
      </c>
      <c r="D46" s="5" t="s">
        <v>27</v>
      </c>
      <c r="E46" s="4" t="s">
        <v>830</v>
      </c>
      <c r="F46" s="29" t="str">
        <f>VLOOKUP($A46,Table1[#All],2,FALSE)</f>
        <v>$139 | $149</v>
      </c>
      <c r="G46" s="5">
        <f>VLOOKUP($A46,Table1[#All],3,FALSE)</f>
        <v>0</v>
      </c>
      <c r="H46" s="5">
        <f>VLOOKUP($A46,Table1[#All],4,FALSE)</f>
        <v>0</v>
      </c>
      <c r="I46" s="5" t="str">
        <f>VLOOKUP($A46,Table1[#All],5,FALSE)</f>
        <v>Complimentary Wifi</v>
      </c>
      <c r="J46" s="5" t="str">
        <f>VLOOKUP($A46,Table1[#All],6,FALSE)</f>
        <v>Complimentary access to fitness center</v>
      </c>
      <c r="K46" s="5" t="str">
        <f>VLOOKUP($A46,Table1[#All],7,FALSE)</f>
        <v>Complimentary Breakfast</v>
      </c>
      <c r="L46" s="5" t="str">
        <f t="shared" si="0"/>
        <v>Complimentary Breakfast</v>
      </c>
      <c r="M46" s="5" t="str">
        <f>VLOOKUP($A46,Table1[#All],8,FALSE)</f>
        <v>Outdoor</v>
      </c>
      <c r="N46" s="5" t="str">
        <f>VLOOKUP($A46,Table1[#All],9,FALSE)</f>
        <v>MiniFridge Only</v>
      </c>
      <c r="O46" s="5" t="str">
        <f>VLOOKUP($A46,Table1[#All],10,FALSE)</f>
        <v>Complimentary Self Parking</v>
      </c>
      <c r="P46" s="5" t="str">
        <f>VLOOKUP($A46,Table1[#All],11,FALSE)</f>
        <v>Complimentary Bus Parking | Max 2 buses</v>
      </c>
      <c r="Q46" s="5" t="str">
        <f>VLOOKUP($A46, Table1[#All],12,FALSE)</f>
        <v>3:00 PM | 11:00 AM</v>
      </c>
      <c r="R46" s="5" t="str">
        <f>VLOOKUP($A46, Table1[#All],13,FALSE)</f>
        <v>$100 per stay per room</v>
      </c>
      <c r="S46" s="5" t="str">
        <f>VLOOKUP($A46, Table1[#All],14,FALSE)</f>
        <v>72 hours</v>
      </c>
    </row>
    <row r="47" spans="1:19" ht="66" customHeight="1" x14ac:dyDescent="0.25">
      <c r="A47" s="5" t="s">
        <v>159</v>
      </c>
      <c r="B47" s="20" t="s">
        <v>160</v>
      </c>
      <c r="C47" s="5" t="s">
        <v>89</v>
      </c>
      <c r="D47" s="5" t="s">
        <v>151</v>
      </c>
      <c r="E47" s="4" t="s">
        <v>828</v>
      </c>
      <c r="F47" s="29" t="str">
        <f>VLOOKUP($A47,Table1[#All],2,FALSE)</f>
        <v>$159 | $179</v>
      </c>
      <c r="G47" s="5">
        <f>VLOOKUP($A47,Table1[#All],3,FALSE)</f>
        <v>0</v>
      </c>
      <c r="H47" s="5">
        <f>VLOOKUP($A47,Table1[#All],4,FALSE)</f>
        <v>0</v>
      </c>
      <c r="I47" s="5" t="str">
        <f>VLOOKUP($A47,Table1[#All],5,FALSE)</f>
        <v>Complimentary Wifi</v>
      </c>
      <c r="J47" s="5" t="str">
        <f>VLOOKUP($A47,Table1[#All],6,FALSE)</f>
        <v>Complimentary access to fitness center</v>
      </c>
      <c r="K47" s="5" t="str">
        <f>VLOOKUP($A47,Table1[#All],7,FALSE)</f>
        <v>Complimentary Breakfast</v>
      </c>
      <c r="L47" s="5" t="str">
        <f t="shared" si="0"/>
        <v>Complimentary Breakfast</v>
      </c>
      <c r="M47" s="5" t="str">
        <f>VLOOKUP($A47,Table1[#All],8,FALSE)</f>
        <v>Indoor</v>
      </c>
      <c r="N47" s="5" t="str">
        <f>VLOOKUP($A47,Table1[#All],9,FALSE)</f>
        <v>Microwave and MiniFridge</v>
      </c>
      <c r="O47" s="5" t="str">
        <f>VLOOKUP($A47,Table1[#All],10,FALSE)</f>
        <v>Complimentary Self Parking</v>
      </c>
      <c r="P47" s="5" t="str">
        <f>VLOOKUP($A47,Table1[#All],11,FALSE)</f>
        <v>Complimentary Bus Parking | Max 4 buses</v>
      </c>
      <c r="Q47" s="5" t="str">
        <f>VLOOKUP($A47, Table1[#All],12,FALSE)</f>
        <v>3:00 PM | 11:00 AM</v>
      </c>
      <c r="R47" s="5" t="str">
        <f>VLOOKUP($A47, Table1[#All],13,FALSE)</f>
        <v>$50 per stay per room</v>
      </c>
      <c r="S47" s="5" t="str">
        <f>VLOOKUP($A47, Table1[#All],14,FALSE)</f>
        <v>72 hours</v>
      </c>
    </row>
    <row r="48" spans="1:19" ht="66" customHeight="1" x14ac:dyDescent="0.25">
      <c r="A48" s="5" t="s">
        <v>161</v>
      </c>
      <c r="B48" s="20" t="s">
        <v>162</v>
      </c>
      <c r="C48" s="5" t="s">
        <v>21</v>
      </c>
      <c r="D48" s="5" t="s">
        <v>56</v>
      </c>
      <c r="E48" s="4" t="s">
        <v>829</v>
      </c>
      <c r="F48" s="29" t="str">
        <f>VLOOKUP($A48,Table1[#All],2,FALSE)</f>
        <v>$255 | $275</v>
      </c>
      <c r="G48" s="5">
        <f>VLOOKUP($A48,Table1[#All],3,FALSE)</f>
        <v>0</v>
      </c>
      <c r="H48" s="5">
        <f>VLOOKUP($A48,Table1[#All],4,FALSE)</f>
        <v>0</v>
      </c>
      <c r="I48" s="5" t="str">
        <f>VLOOKUP($A48,Table1[#All],5,FALSE)</f>
        <v>Complimentary Wifi</v>
      </c>
      <c r="J48" s="5" t="str">
        <f>VLOOKUP($A48,Table1[#All],6,FALSE)</f>
        <v>Complimentary access to fitness center</v>
      </c>
      <c r="K48" s="5">
        <f>VLOOKUP($A48,Table1[#All],7,FALSE)</f>
        <v>0</v>
      </c>
      <c r="L48" s="5" t="str">
        <f t="shared" si="0"/>
        <v>Not Available</v>
      </c>
      <c r="M48" s="5" t="str">
        <f>VLOOKUP($A48,Table1[#All],8,FALSE)</f>
        <v>Outdoor</v>
      </c>
      <c r="N48" s="5" t="str">
        <f>VLOOKUP($A48,Table1[#All],9,FALSE)</f>
        <v>N/A</v>
      </c>
      <c r="O48" s="5" t="str">
        <f>VLOOKUP($A48,Table1[#All],10,FALSE)</f>
        <v>Valet Parking: $30 per night per car</v>
      </c>
      <c r="P48" s="5" t="str">
        <f>VLOOKUP($A48,Table1[#All],11,FALSE)</f>
        <v xml:space="preserve">Bus Parking | $250 per night per bus | Max 6 buses - Reservations Required </v>
      </c>
      <c r="Q48" s="5" t="str">
        <f>VLOOKUP($A48, Table1[#All],12,FALSE)</f>
        <v>3:00 PM | 12:00 PM</v>
      </c>
      <c r="R48" s="5" t="str">
        <f>VLOOKUP($A48, Table1[#All],13,FALSE)</f>
        <v>$150 per night per room</v>
      </c>
      <c r="S48" s="5" t="str">
        <f>VLOOKUP($A48, Table1[#All],14,FALSE)</f>
        <v>72 hours</v>
      </c>
    </row>
    <row r="49" spans="1:19" ht="66" customHeight="1" x14ac:dyDescent="0.25">
      <c r="A49" s="5" t="s">
        <v>163</v>
      </c>
      <c r="B49" s="20" t="s">
        <v>156</v>
      </c>
      <c r="C49" s="5" t="s">
        <v>41</v>
      </c>
      <c r="D49" s="5" t="s">
        <v>142</v>
      </c>
      <c r="E49" s="4" t="s">
        <v>59</v>
      </c>
      <c r="F49" s="29">
        <f>VLOOKUP($A49,Table1[#All],2,FALSE)</f>
        <v>129</v>
      </c>
      <c r="G49" s="5">
        <f>VLOOKUP($A49,Table1[#All],3,FALSE)</f>
        <v>0</v>
      </c>
      <c r="H49" s="5">
        <f>VLOOKUP($A49,Table1[#All],4,FALSE)</f>
        <v>0</v>
      </c>
      <c r="I49" s="5" t="str">
        <f>VLOOKUP($A49,Table1[#All],5,FALSE)</f>
        <v>Complimentary Wifi</v>
      </c>
      <c r="J49" s="5" t="str">
        <f>VLOOKUP($A49,Table1[#All],6,FALSE)</f>
        <v>Complimentary access to fitness center</v>
      </c>
      <c r="K49" s="5" t="str">
        <f>VLOOKUP($A49,Table1[#All],7,FALSE)</f>
        <v>Complimentary Breakfast</v>
      </c>
      <c r="L49" s="5" t="str">
        <f t="shared" si="0"/>
        <v>Complimentary Breakfast</v>
      </c>
      <c r="M49" s="5" t="str">
        <f>VLOOKUP($A49,Table1[#All],8,FALSE)</f>
        <v>Outdoor</v>
      </c>
      <c r="N49" s="5" t="str">
        <f>VLOOKUP($A49,Table1[#All],9,FALSE)</f>
        <v>MiniFridge Only</v>
      </c>
      <c r="O49" s="5" t="str">
        <f>VLOOKUP($A49,Table1[#All],10,FALSE)</f>
        <v>Complimentary Self Parking</v>
      </c>
      <c r="P49" s="5" t="str">
        <f>VLOOKUP($A49,Table1[#All],11,FALSE)</f>
        <v>Complimentary Bus Parking | Max 2 buses</v>
      </c>
      <c r="Q49" s="5" t="str">
        <f>VLOOKUP($A49, Table1[#All],12,FALSE)</f>
        <v>3:00 PM | 12:00 PM</v>
      </c>
      <c r="R49" s="5" t="str">
        <f>VLOOKUP($A49, Table1[#All],13,FALSE)</f>
        <v>$50 per stay per room</v>
      </c>
      <c r="S49" s="5" t="str">
        <f>VLOOKUP($A49, Table1[#All],14,FALSE)</f>
        <v>72 hours</v>
      </c>
    </row>
    <row r="50" spans="1:19" ht="66" customHeight="1" x14ac:dyDescent="0.25">
      <c r="A50" s="5" t="s">
        <v>164</v>
      </c>
      <c r="B50" s="20" t="s">
        <v>165</v>
      </c>
      <c r="C50" s="5" t="s">
        <v>44</v>
      </c>
      <c r="D50" s="5" t="s">
        <v>166</v>
      </c>
      <c r="E50" s="4" t="s">
        <v>167</v>
      </c>
      <c r="F50" s="29">
        <f>VLOOKUP($A50,Table1[#All],2,FALSE)</f>
        <v>128</v>
      </c>
      <c r="G50" s="5">
        <f>VLOOKUP($A50,Table1[#All],3,FALSE)</f>
        <v>0</v>
      </c>
      <c r="H50" s="5">
        <f>VLOOKUP($A50,Table1[#All],4,FALSE)</f>
        <v>0</v>
      </c>
      <c r="I50" s="5" t="str">
        <f>VLOOKUP($A50,Table1[#All],5,FALSE)</f>
        <v>Complimentary Wifi</v>
      </c>
      <c r="J50" s="5" t="str">
        <f>VLOOKUP($A50,Table1[#All],6,FALSE)</f>
        <v>Complimentary access to fitness center</v>
      </c>
      <c r="K50" s="5" t="str">
        <f>VLOOKUP($A50,Table1[#All],7,FALSE)</f>
        <v>Complimentary Breakfast</v>
      </c>
      <c r="L50" s="5" t="str">
        <f t="shared" si="0"/>
        <v>Complimentary Breakfast</v>
      </c>
      <c r="M50" s="5" t="str">
        <f>VLOOKUP($A50,Table1[#All],8,FALSE)</f>
        <v>Outdoor</v>
      </c>
      <c r="N50" s="5" t="str">
        <f>VLOOKUP($A50,Table1[#All],9,FALSE)</f>
        <v>MiniFridge Only</v>
      </c>
      <c r="O50" s="5" t="str">
        <f>VLOOKUP($A50,Table1[#All],10,FALSE)</f>
        <v>Complimentary Self Parking</v>
      </c>
      <c r="P50" s="5" t="str">
        <f>VLOOKUP($A50,Table1[#All],11,FALSE)</f>
        <v>Complimentary Bus Parking | Max 7-9 buses</v>
      </c>
      <c r="Q50" s="5" t="str">
        <f>VLOOKUP($A50, Table1[#All],12,FALSE)</f>
        <v>3:00 PM | 11:00 AM</v>
      </c>
      <c r="R50" s="5" t="str">
        <f>VLOOKUP($A50, Table1[#All],13,FALSE)</f>
        <v>$50 per stay per room</v>
      </c>
      <c r="S50" s="5" t="str">
        <f>VLOOKUP($A50, Table1[#All],14,FALSE)</f>
        <v>72 hours</v>
      </c>
    </row>
    <row r="51" spans="1:19" ht="66" customHeight="1" x14ac:dyDescent="0.25">
      <c r="A51" s="5" t="s">
        <v>168</v>
      </c>
      <c r="B51" s="20" t="s">
        <v>141</v>
      </c>
      <c r="C51" s="5" t="s">
        <v>169</v>
      </c>
      <c r="D51" s="5" t="s">
        <v>170</v>
      </c>
      <c r="E51" s="23" t="s">
        <v>171</v>
      </c>
      <c r="F51" s="29">
        <f>VLOOKUP($A51,Table1[#All],2,FALSE)</f>
        <v>109</v>
      </c>
      <c r="G51" s="5">
        <f>VLOOKUP($A51,Table1[#All],3,FALSE)</f>
        <v>0</v>
      </c>
      <c r="H51" s="5">
        <f>VLOOKUP($A51,Table1[#All],4,FALSE)</f>
        <v>0</v>
      </c>
      <c r="I51" s="5" t="str">
        <f>VLOOKUP($A51,Table1[#All],5,FALSE)</f>
        <v>Complimentary Wifi</v>
      </c>
      <c r="J51" s="5" t="str">
        <f>VLOOKUP($A51,Table1[#All],6,FALSE)</f>
        <v>Complimentary access to fitness center</v>
      </c>
      <c r="K51" s="5" t="str">
        <f>VLOOKUP($A51,Table1[#All],7,FALSE)</f>
        <v>Complimentary Breakfast</v>
      </c>
      <c r="L51" s="5" t="str">
        <f t="shared" si="0"/>
        <v>Complimentary Breakfast</v>
      </c>
      <c r="M51" s="5">
        <f>VLOOKUP($A51,Table1[#All],8,FALSE)</f>
        <v>0</v>
      </c>
      <c r="N51" s="5">
        <f>VLOOKUP($A51,Table1[#All],9,FALSE)</f>
        <v>0</v>
      </c>
      <c r="O51" s="5" t="str">
        <f>VLOOKUP($A51,Table1[#All],10,FALSE)</f>
        <v>Complimentary Self Parking</v>
      </c>
      <c r="P51" s="5" t="str">
        <f>VLOOKUP($A51,Table1[#All],11,FALSE)</f>
        <v>Complimentary Bus Parking</v>
      </c>
      <c r="Q51" s="5" t="str">
        <f>VLOOKUP($A51, Table1[#All],12,FALSE)</f>
        <v>3:00 PM | 11:00 AM</v>
      </c>
      <c r="R51" s="5">
        <f>VLOOKUP($A51, Table1[#All],13,FALSE)</f>
        <v>0</v>
      </c>
      <c r="S51" s="5" t="str">
        <f>VLOOKUP($A51, Table1[#All],14,FALSE)</f>
        <v>72 hours</v>
      </c>
    </row>
    <row r="52" spans="1:19" ht="66" customHeight="1" x14ac:dyDescent="0.25">
      <c r="A52" s="5" t="s">
        <v>172</v>
      </c>
      <c r="B52" s="20" t="s">
        <v>132</v>
      </c>
      <c r="C52" s="5" t="s">
        <v>21</v>
      </c>
      <c r="D52" s="5" t="s">
        <v>56</v>
      </c>
      <c r="E52" s="4" t="s">
        <v>173</v>
      </c>
      <c r="F52" s="29">
        <f>VLOOKUP($A52,Table1[#All],2,FALSE)</f>
        <v>246</v>
      </c>
      <c r="G52" s="5">
        <f>VLOOKUP($A52,Table1[#All],3,FALSE)</f>
        <v>0</v>
      </c>
      <c r="H52" s="5">
        <f>VLOOKUP($A52,Table1[#All],4,FALSE)</f>
        <v>0</v>
      </c>
      <c r="I52" s="5" t="str">
        <f>VLOOKUP($A52,Table1[#All],5,FALSE)</f>
        <v>Complimentary Wifi</v>
      </c>
      <c r="J52" s="5" t="str">
        <f>VLOOKUP($A52,Table1[#All],6,FALSE)</f>
        <v>Complimentary access to fitness center</v>
      </c>
      <c r="K52" s="5" t="str">
        <f>VLOOKUP($A52,Table1[#All],7,FALSE)</f>
        <v>Complimentary Breakfast</v>
      </c>
      <c r="L52" s="5" t="str">
        <f t="shared" si="0"/>
        <v>Complimentary Breakfast</v>
      </c>
      <c r="M52" s="5" t="str">
        <f>VLOOKUP($A52,Table1[#All],8,FALSE)</f>
        <v>Outdoor</v>
      </c>
      <c r="N52" s="5" t="str">
        <f>VLOOKUP($A52,Table1[#All],9,FALSE)</f>
        <v>MiniFridge Only</v>
      </c>
      <c r="O52" s="5" t="str">
        <f>VLOOKUP($A52,Table1[#All],10,FALSE)</f>
        <v>Valet Parking: $59  per night per car</v>
      </c>
      <c r="P52" s="5" t="str">
        <f>VLOOKUP($A52,Table1[#All],11,FALSE)</f>
        <v>$200 per night per bus</v>
      </c>
      <c r="Q52" s="5" t="str">
        <f>VLOOKUP($A52, Table1[#All],12,FALSE)</f>
        <v>3:00 PM | 11:00 AM</v>
      </c>
      <c r="R52" s="5" t="str">
        <f>VLOOKUP($A52, Table1[#All],13,FALSE)</f>
        <v>$75 per night per room</v>
      </c>
      <c r="S52" s="5" t="str">
        <f>VLOOKUP($A52, Table1[#All],14,FALSE)</f>
        <v>72 hours</v>
      </c>
    </row>
    <row r="53" spans="1:19" ht="66" customHeight="1" x14ac:dyDescent="0.25">
      <c r="A53" s="5" t="s">
        <v>174</v>
      </c>
      <c r="B53" s="20">
        <v>13.8</v>
      </c>
      <c r="C53" s="5" t="s">
        <v>41</v>
      </c>
      <c r="D53" s="5" t="s">
        <v>27</v>
      </c>
      <c r="E53" s="4" t="s">
        <v>63</v>
      </c>
      <c r="F53" s="29">
        <f>VLOOKUP($A53,Table1[#All],2,FALSE)</f>
        <v>139</v>
      </c>
      <c r="G53" s="5">
        <f>VLOOKUP($A53,Table1[#All],3,FALSE)</f>
        <v>0</v>
      </c>
      <c r="H53" s="5">
        <f>VLOOKUP($A53,Table1[#All],4,FALSE)</f>
        <v>0</v>
      </c>
      <c r="I53" s="5" t="str">
        <f>VLOOKUP($A53,Table1[#All],5,FALSE)</f>
        <v>Complimentary Wifi</v>
      </c>
      <c r="J53" s="5" t="str">
        <f>VLOOKUP($A53,Table1[#All],6,FALSE)</f>
        <v>Complimentary access to fitness center</v>
      </c>
      <c r="K53" s="5" t="str">
        <f>VLOOKUP($A53,Table1[#All],7,FALSE)</f>
        <v>Complimentary Breakfast</v>
      </c>
      <c r="L53" s="5" t="str">
        <f t="shared" ref="L53" si="2">IF(K53=0, "Not Available",K53)</f>
        <v>Complimentary Breakfast</v>
      </c>
      <c r="M53" s="5" t="str">
        <f>VLOOKUP($A53,Table1[#All],8,FALSE)</f>
        <v>Outdoor</v>
      </c>
      <c r="N53" s="5" t="str">
        <f>VLOOKUP($A53,Table1[#All],9,FALSE)</f>
        <v>Microwave and MiniFridge</v>
      </c>
      <c r="O53" s="5" t="str">
        <f>VLOOKUP($A53,Table1[#All],10,FALSE)</f>
        <v>Complimentary Self Parking</v>
      </c>
      <c r="P53" s="5" t="str">
        <f>VLOOKUP($A53,Table1[#All],11,FALSE)</f>
        <v>Complimentary Bus Parking</v>
      </c>
      <c r="Q53" s="5" t="str">
        <f>VLOOKUP($A53, Table1[#All],12,FALSE)</f>
        <v>3:00 PM | 11:00 AM</v>
      </c>
      <c r="R53" s="5" t="str">
        <f>VLOOKUP($A53, Table1[#All],13,FALSE)</f>
        <v>$20 per night per room</v>
      </c>
      <c r="S53" s="5" t="str">
        <f>VLOOKUP($A53, Table1[#All],14,FALSE)</f>
        <v>72 hours</v>
      </c>
    </row>
    <row r="54" spans="1:19" ht="66" customHeight="1" x14ac:dyDescent="0.25">
      <c r="A54" s="5" t="s">
        <v>175</v>
      </c>
      <c r="B54" s="20" t="s">
        <v>110</v>
      </c>
      <c r="C54" s="5" t="s">
        <v>35</v>
      </c>
      <c r="D54" s="5" t="s">
        <v>176</v>
      </c>
      <c r="E54" s="4" t="s">
        <v>177</v>
      </c>
      <c r="F54" s="29" t="str">
        <f>VLOOKUP($A54,Table1[#All],2,FALSE)</f>
        <v>$189 | 199</v>
      </c>
      <c r="G54" s="5">
        <f>VLOOKUP($A54,Table1[#All],3,FALSE)</f>
        <v>0</v>
      </c>
      <c r="H54" s="5">
        <f>VLOOKUP($A54,Table1[#All],4,FALSE)</f>
        <v>0</v>
      </c>
      <c r="I54" s="5" t="str">
        <f>VLOOKUP($A54,Table1[#All],5,FALSE)</f>
        <v>Complimentary Wifi</v>
      </c>
      <c r="J54" s="5" t="str">
        <f>VLOOKUP($A54,Table1[#All],6,FALSE)</f>
        <v>Complimentary access to fitness center</v>
      </c>
      <c r="K54" s="5" t="str">
        <f>VLOOKUP($A54,Table1[#All],7,FALSE)</f>
        <v>Complimentary Breakfast</v>
      </c>
      <c r="L54" s="5" t="str">
        <f t="shared" si="0"/>
        <v>Complimentary Breakfast</v>
      </c>
      <c r="M54" s="5" t="str">
        <f>VLOOKUP($A54,Table1[#All],8,FALSE)</f>
        <v>Outdoor</v>
      </c>
      <c r="N54" s="5" t="str">
        <f>VLOOKUP($A54,Table1[#All],9,FALSE)</f>
        <v>Microwave and MiniFridge</v>
      </c>
      <c r="O54" s="5" t="str">
        <f>VLOOKUP($A54,Table1[#All],10,FALSE)</f>
        <v>Complimentary Self Parking</v>
      </c>
      <c r="P54" s="5" t="str">
        <f>VLOOKUP($A54,Table1[#All],11,FALSE)</f>
        <v>Complimentary Bus Parking</v>
      </c>
      <c r="Q54" s="5" t="str">
        <f>VLOOKUP($A54, Table1[#All],12,FALSE)</f>
        <v>3:00 PM | 12:00 PM</v>
      </c>
      <c r="R54" s="5" t="str">
        <f>VLOOKUP($A54, Table1[#All],13,FALSE)</f>
        <v>$40 per stay per room</v>
      </c>
      <c r="S54" s="5" t="str">
        <f>VLOOKUP($A54, Table1[#All],14,FALSE)</f>
        <v>72 hours_x000D_
_x000D_
Full Stay charged 4/8/2026</v>
      </c>
    </row>
    <row r="55" spans="1:19" ht="66" customHeight="1" x14ac:dyDescent="0.25">
      <c r="A55" s="5" t="s">
        <v>178</v>
      </c>
      <c r="B55" s="20" t="s">
        <v>47</v>
      </c>
      <c r="C55" s="5" t="s">
        <v>35</v>
      </c>
      <c r="D55" s="5" t="s">
        <v>179</v>
      </c>
      <c r="E55" s="4" t="s">
        <v>180</v>
      </c>
      <c r="F55" s="29">
        <f>VLOOKUP($A55,Table1[#All],2,FALSE)</f>
        <v>179</v>
      </c>
      <c r="G55" s="5">
        <f>VLOOKUP($A55,Table1[#All],3,FALSE)</f>
        <v>0</v>
      </c>
      <c r="H55" s="5">
        <f>VLOOKUP($A55,Table1[#All],4,FALSE)</f>
        <v>0</v>
      </c>
      <c r="I55" s="5" t="str">
        <f>VLOOKUP($A55,Table1[#All],5,FALSE)</f>
        <v>Complimentary Wifi</v>
      </c>
      <c r="J55" s="5" t="str">
        <f>VLOOKUP($A55,Table1[#All],6,FALSE)</f>
        <v>Complimentary access to fitness center</v>
      </c>
      <c r="K55" s="5" t="str">
        <f>VLOOKUP($A55,Table1[#All],7,FALSE)</f>
        <v>Complimentary Breakfast</v>
      </c>
      <c r="L55" s="5" t="str">
        <f t="shared" si="0"/>
        <v>Complimentary Breakfast</v>
      </c>
      <c r="M55" s="5" t="str">
        <f>VLOOKUP($A55,Table1[#All],8,FALSE)</f>
        <v>Indoor</v>
      </c>
      <c r="N55" s="5" t="str">
        <f>VLOOKUP($A55,Table1[#All],9,FALSE)</f>
        <v>Microwave and MiniFridge</v>
      </c>
      <c r="O55" s="5" t="str">
        <f>VLOOKUP($A55,Table1[#All],10,FALSE)</f>
        <v>Complimentary Self Parking</v>
      </c>
      <c r="P55" s="5" t="str">
        <f>VLOOKUP($A55,Table1[#All],11,FALSE)</f>
        <v>Complimentary Bus Parking</v>
      </c>
      <c r="Q55" s="5" t="str">
        <f>VLOOKUP($A55, Table1[#All],12,FALSE)</f>
        <v>3:00 PM | 12:00 PM</v>
      </c>
      <c r="R55" s="5" t="str">
        <f>VLOOKUP($A55, Table1[#All],13,FALSE)</f>
        <v>$20 per night per room</v>
      </c>
      <c r="S55" s="5" t="str">
        <f>VLOOKUP($A55, Table1[#All],14,FALSE)</f>
        <v>72 hours</v>
      </c>
    </row>
    <row r="56" spans="1:19" ht="66" customHeight="1" x14ac:dyDescent="0.25">
      <c r="A56" s="2" t="s">
        <v>181</v>
      </c>
      <c r="B56" s="20" t="s">
        <v>182</v>
      </c>
      <c r="C56" s="2" t="s">
        <v>85</v>
      </c>
      <c r="D56" s="2" t="s">
        <v>108</v>
      </c>
      <c r="E56" s="4" t="s">
        <v>183</v>
      </c>
      <c r="F56" s="29">
        <f>VLOOKUP($A56,Table1[#All],2,FALSE)</f>
        <v>137</v>
      </c>
      <c r="G56" s="5">
        <f>VLOOKUP($A56,Table1[#All],3,FALSE)</f>
        <v>0</v>
      </c>
      <c r="H56" s="5">
        <f>VLOOKUP($A56,Table1[#All],4,FALSE)</f>
        <v>0</v>
      </c>
      <c r="I56" s="5" t="str">
        <f>VLOOKUP($A56,Table1[#All],5,FALSE)</f>
        <v>Complimentary Wifi</v>
      </c>
      <c r="J56" s="5" t="str">
        <f>VLOOKUP($A56,Table1[#All],6,FALSE)</f>
        <v>Complimentary access to fitness center</v>
      </c>
      <c r="K56" s="5" t="str">
        <f>VLOOKUP($A56,Table1[#All],7,FALSE)</f>
        <v>Complimentary Breakfast</v>
      </c>
      <c r="L56" s="5" t="str">
        <f t="shared" si="0"/>
        <v>Complimentary Breakfast</v>
      </c>
      <c r="M56" s="5" t="str">
        <f>VLOOKUP($A56,Table1[#All],8,FALSE)</f>
        <v>Outdoor</v>
      </c>
      <c r="N56" s="5" t="str">
        <f>VLOOKUP($A56,Table1[#All],9,FALSE)</f>
        <v>Microwave and MiniFridge</v>
      </c>
      <c r="O56" s="5" t="str">
        <f>VLOOKUP($A56,Table1[#All],10,FALSE)</f>
        <v>Complimentary Self Parking</v>
      </c>
      <c r="P56" s="5" t="str">
        <f>VLOOKUP($A56,Table1[#All],11,FALSE)</f>
        <v>Complimentary Bus Parking | Max 2 buses</v>
      </c>
      <c r="Q56" s="5" t="str">
        <f>VLOOKUP($A56, Table1[#All],12,FALSE)</f>
        <v>3:00 PM | 11:00 AM</v>
      </c>
      <c r="R56" s="5" t="str">
        <f>VLOOKUP($A56, Table1[#All],13,FALSE)</f>
        <v>$50 per stay per room</v>
      </c>
      <c r="S56" s="5" t="str">
        <f>VLOOKUP($A56, Table1[#All],14,FALSE)</f>
        <v>72 hours</v>
      </c>
    </row>
    <row r="57" spans="1:19" ht="66" customHeight="1" x14ac:dyDescent="0.25">
      <c r="A57" s="2" t="s">
        <v>184</v>
      </c>
      <c r="B57" s="20" t="s">
        <v>185</v>
      </c>
      <c r="C57" s="2" t="s">
        <v>41</v>
      </c>
      <c r="D57" s="2" t="s">
        <v>176</v>
      </c>
      <c r="E57" s="4" t="s">
        <v>86</v>
      </c>
      <c r="F57" s="29">
        <f>VLOOKUP($A57,Table1[#All],2,FALSE)</f>
        <v>149</v>
      </c>
      <c r="G57" s="5">
        <f>VLOOKUP($A57,Table1[#All],3,FALSE)</f>
        <v>0</v>
      </c>
      <c r="H57" s="5">
        <f>VLOOKUP($A57,Table1[#All],4,FALSE)</f>
        <v>0</v>
      </c>
      <c r="I57" s="5" t="str">
        <f>VLOOKUP($A57,Table1[#All],5,FALSE)</f>
        <v>Complimentary Wifi</v>
      </c>
      <c r="J57" s="5" t="str">
        <f>VLOOKUP($A57,Table1[#All],6,FALSE)</f>
        <v>Complimentary access to fitness center</v>
      </c>
      <c r="K57" s="5" t="str">
        <f>VLOOKUP($A57,Table1[#All],7,FALSE)</f>
        <v>Complimentary Breakfast</v>
      </c>
      <c r="L57" s="5" t="str">
        <f t="shared" si="0"/>
        <v>Complimentary Breakfast</v>
      </c>
      <c r="M57" s="5" t="str">
        <f>VLOOKUP($A57,Table1[#All],8,FALSE)</f>
        <v>Indoor</v>
      </c>
      <c r="N57" s="5" t="str">
        <f>VLOOKUP($A57,Table1[#All],9,FALSE)</f>
        <v>Microwave and MiniFridge</v>
      </c>
      <c r="O57" s="5" t="str">
        <f>VLOOKUP($A57,Table1[#All],10,FALSE)</f>
        <v>Complimentary Self Parking</v>
      </c>
      <c r="P57" s="5" t="str">
        <f>VLOOKUP($A57,Table1[#All],11,FALSE)</f>
        <v>Complimentary Bus Parking | Max 6 buses</v>
      </c>
      <c r="Q57" s="5" t="str">
        <f>VLOOKUP($A57, Table1[#All],12,FALSE)</f>
        <v>3:00 PM | 12:00 PM</v>
      </c>
      <c r="R57" s="5" t="str">
        <f>VLOOKUP($A57, Table1[#All],13,FALSE)</f>
        <v>$25 per night per room</v>
      </c>
      <c r="S57" s="5" t="str">
        <f>VLOOKUP($A57, Table1[#All],14,FALSE)</f>
        <v>72 hours</v>
      </c>
    </row>
    <row r="58" spans="1:19" ht="66" customHeight="1" x14ac:dyDescent="0.25">
      <c r="A58" s="2" t="s">
        <v>186</v>
      </c>
      <c r="B58" s="20" t="s">
        <v>187</v>
      </c>
      <c r="C58" s="2" t="s">
        <v>93</v>
      </c>
      <c r="D58" s="2" t="s">
        <v>188</v>
      </c>
      <c r="E58" s="4" t="s">
        <v>189</v>
      </c>
      <c r="F58" s="29">
        <f>VLOOKUP($A58,Table1[#All],2,FALSE)</f>
        <v>134</v>
      </c>
      <c r="G58" s="5">
        <f>VLOOKUP($A58,Table1[#All],3,FALSE)</f>
        <v>0</v>
      </c>
      <c r="H58" s="5">
        <f>VLOOKUP($A58,Table1[#All],4,FALSE)</f>
        <v>0</v>
      </c>
      <c r="I58" s="5" t="str">
        <f>VLOOKUP($A58,Table1[#All],5,FALSE)</f>
        <v>Complimentary Wifi</v>
      </c>
      <c r="J58" s="5" t="str">
        <f>VLOOKUP($A58,Table1[#All],6,FALSE)</f>
        <v>Complimentary access to fitness center</v>
      </c>
      <c r="K58" s="5" t="str">
        <f>VLOOKUP($A58,Table1[#All],7,FALSE)</f>
        <v>Complimentary Breakfast</v>
      </c>
      <c r="L58" s="5" t="str">
        <f t="shared" si="0"/>
        <v>Complimentary Breakfast</v>
      </c>
      <c r="M58" s="5" t="str">
        <f>VLOOKUP($A58,Table1[#All],8,FALSE)</f>
        <v>Outdoor</v>
      </c>
      <c r="N58" s="5" t="str">
        <f>VLOOKUP($A58,Table1[#All],9,FALSE)</f>
        <v>Microwave and MiniFridge</v>
      </c>
      <c r="O58" s="5" t="str">
        <f>VLOOKUP($A58,Table1[#All],10,FALSE)</f>
        <v>Complimentary Self Parking</v>
      </c>
      <c r="P58" s="5" t="str">
        <f>VLOOKUP($A58,Table1[#All],11,FALSE)</f>
        <v>Complimentary Bus Parking | Max 4 buses</v>
      </c>
      <c r="Q58" s="5" t="str">
        <f>VLOOKUP($A58, Table1[#All],12,FALSE)</f>
        <v>3:00 PM | 12:00 PM</v>
      </c>
      <c r="R58" s="5" t="str">
        <f>VLOOKUP($A58, Table1[#All],13,FALSE)</f>
        <v>$40 per stay per room | (Max $120)</v>
      </c>
      <c r="S58" s="5" t="str">
        <f>VLOOKUP($A58, Table1[#All],14,FALSE)</f>
        <v>72 hours</v>
      </c>
    </row>
    <row r="59" spans="1:19" ht="66" customHeight="1" x14ac:dyDescent="0.25">
      <c r="A59" s="6" t="s">
        <v>754</v>
      </c>
      <c r="B59" s="20" t="s">
        <v>57</v>
      </c>
      <c r="C59" s="6" t="s">
        <v>41</v>
      </c>
      <c r="D59" s="6" t="s">
        <v>58</v>
      </c>
      <c r="E59" s="26" t="s">
        <v>59</v>
      </c>
      <c r="F59" s="29">
        <f>VLOOKUP($A59,Table1[#All],2,FALSE)</f>
        <v>129</v>
      </c>
      <c r="G59" s="5">
        <f>VLOOKUP($A59,Table1[#All],3,FALSE)</f>
        <v>0</v>
      </c>
      <c r="H59" s="5">
        <f>VLOOKUP($A59,Table1[#All],4,FALSE)</f>
        <v>0</v>
      </c>
      <c r="I59" s="5" t="str">
        <f>VLOOKUP($A59,Table1[#All],5,FALSE)</f>
        <v>Complimentary Wifi</v>
      </c>
      <c r="J59" s="5" t="str">
        <f>VLOOKUP($A59,Table1[#All],6,FALSE)</f>
        <v>Complimentary access to fitness center</v>
      </c>
      <c r="K59" s="5" t="str">
        <f>VLOOKUP($A59,Table1[#All],7,FALSE)</f>
        <v>Complimentary Breakfast</v>
      </c>
      <c r="L59" s="5" t="str">
        <f>IF(K59=0, "Not Available",K59)</f>
        <v>Complimentary Breakfast</v>
      </c>
      <c r="M59" s="5">
        <f>VLOOKUP($A59,Table1[#All],8,FALSE)</f>
        <v>0</v>
      </c>
      <c r="N59" s="5">
        <f>VLOOKUP($A59,Table1[#All],9,FALSE)</f>
        <v>0</v>
      </c>
      <c r="O59" s="5" t="str">
        <f>VLOOKUP($A59,Table1[#All],10,FALSE)</f>
        <v>Complimentary Self Parking</v>
      </c>
      <c r="P59" s="5" t="str">
        <f>VLOOKUP($A59,Table1[#All],11,FALSE)</f>
        <v>Complimentary Bus Parking</v>
      </c>
      <c r="Q59" s="5" t="str">
        <f>VLOOKUP($A59, Table1[#All],12,FALSE)</f>
        <v>3:00 PM | 12:00 PM</v>
      </c>
      <c r="R59" s="5">
        <f>VLOOKUP($A59, Table1[#All],13,FALSE)</f>
        <v>0</v>
      </c>
      <c r="S59" s="5" t="str">
        <f>VLOOKUP($A59, Table1[#All],14,FALSE)</f>
        <v>72 hours</v>
      </c>
    </row>
    <row r="60" spans="1:19" ht="66" customHeight="1" x14ac:dyDescent="0.25">
      <c r="A60" s="2" t="s">
        <v>190</v>
      </c>
      <c r="B60" s="20" t="s">
        <v>191</v>
      </c>
      <c r="C60" s="5" t="s">
        <v>89</v>
      </c>
      <c r="D60" s="5" t="s">
        <v>192</v>
      </c>
      <c r="E60" s="4" t="s">
        <v>86</v>
      </c>
      <c r="F60" s="29">
        <f>VLOOKUP($A60,Table1[#All],2,FALSE)</f>
        <v>149</v>
      </c>
      <c r="G60" s="5">
        <f>VLOOKUP($A60,Table1[#All],3,FALSE)</f>
        <v>0</v>
      </c>
      <c r="H60" s="5">
        <f>VLOOKUP($A60,Table1[#All],4,FALSE)</f>
        <v>0</v>
      </c>
      <c r="I60" s="5" t="str">
        <f>VLOOKUP($A60,Table1[#All],5,FALSE)</f>
        <v>Complimentary Wifi</v>
      </c>
      <c r="J60" s="5" t="str">
        <f>VLOOKUP($A60,Table1[#All],6,FALSE)</f>
        <v>Complimentary access to fitness center</v>
      </c>
      <c r="K60" s="5" t="str">
        <f>VLOOKUP($A60,Table1[#All],7,FALSE)</f>
        <v>Complimentary Breakfast</v>
      </c>
      <c r="L60" s="5" t="str">
        <f t="shared" si="0"/>
        <v>Complimentary Breakfast</v>
      </c>
      <c r="M60" s="5" t="str">
        <f>VLOOKUP($A60,Table1[#All],8,FALSE)</f>
        <v>Outdoor</v>
      </c>
      <c r="N60" s="5" t="str">
        <f>VLOOKUP($A60,Table1[#All],9,FALSE)</f>
        <v>Microwave and MiniFridge</v>
      </c>
      <c r="O60" s="5" t="str">
        <f>VLOOKUP($A60,Table1[#All],10,FALSE)</f>
        <v>Complimentary Self Parking</v>
      </c>
      <c r="P60" s="5" t="str">
        <f>VLOOKUP($A60,Table1[#All],11,FALSE)</f>
        <v>Complimentary Bus Parking | Max 5 buses</v>
      </c>
      <c r="Q60" s="5" t="str">
        <f>VLOOKUP($A60, Table1[#All],12,FALSE)</f>
        <v>3:00 PM | 11:00 AM</v>
      </c>
      <c r="R60" s="5" t="str">
        <f>VLOOKUP($A60, Table1[#All],13,FALSE)</f>
        <v>$50 per stay per room</v>
      </c>
      <c r="S60" s="5" t="str">
        <f>VLOOKUP($A60, Table1[#All],14,FALSE)</f>
        <v>72 hours</v>
      </c>
    </row>
    <row r="61" spans="1:19" ht="66" customHeight="1" x14ac:dyDescent="0.25">
      <c r="A61" s="2" t="s">
        <v>193</v>
      </c>
      <c r="B61" s="20" t="s">
        <v>194</v>
      </c>
      <c r="C61" s="5" t="s">
        <v>44</v>
      </c>
      <c r="D61" s="5" t="s">
        <v>195</v>
      </c>
      <c r="E61" s="25" t="s">
        <v>63</v>
      </c>
      <c r="F61" s="29">
        <f>VLOOKUP($A61,Table1[#All],2,FALSE)</f>
        <v>0</v>
      </c>
      <c r="G61" s="5">
        <f>VLOOKUP($A61,Table1[#All],3,FALSE)</f>
        <v>0</v>
      </c>
      <c r="H61" s="5">
        <f>VLOOKUP($A61,Table1[#All],4,FALSE)</f>
        <v>0</v>
      </c>
      <c r="I61" s="5">
        <f>VLOOKUP($A61,Table1[#All],5,FALSE)</f>
        <v>0</v>
      </c>
      <c r="J61" s="5">
        <f>VLOOKUP($A61,Table1[#All],6,FALSE)</f>
        <v>0</v>
      </c>
      <c r="K61" s="5">
        <f>VLOOKUP($A61,Table1[#All],7,FALSE)</f>
        <v>0</v>
      </c>
      <c r="L61" s="5" t="str">
        <f t="shared" si="0"/>
        <v>Not Available</v>
      </c>
      <c r="M61" s="5">
        <f>VLOOKUP($A61,Table1[#All],8,FALSE)</f>
        <v>0</v>
      </c>
      <c r="N61" s="5">
        <f>VLOOKUP($A61,Table1[#All],9,FALSE)</f>
        <v>0</v>
      </c>
      <c r="O61" s="5">
        <f>VLOOKUP($A61,Table1[#All],10,FALSE)</f>
        <v>0</v>
      </c>
      <c r="P61" s="5">
        <f>VLOOKUP($A61,Table1[#All],11,FALSE)</f>
        <v>0</v>
      </c>
      <c r="Q61" s="5">
        <f>VLOOKUP($A61, Table1[#All],12,FALSE)</f>
        <v>0</v>
      </c>
      <c r="R61" s="5">
        <f>VLOOKUP($A61, Table1[#All],13,FALSE)</f>
        <v>0</v>
      </c>
      <c r="S61" s="5">
        <f>VLOOKUP($A61, Table1[#All],14,FALSE)</f>
        <v>0</v>
      </c>
    </row>
    <row r="62" spans="1:19" ht="66" customHeight="1" x14ac:dyDescent="0.25">
      <c r="A62" s="2" t="s">
        <v>196</v>
      </c>
      <c r="B62" s="20" t="s">
        <v>197</v>
      </c>
      <c r="C62" s="5" t="s">
        <v>41</v>
      </c>
      <c r="D62" s="5" t="s">
        <v>27</v>
      </c>
      <c r="E62" s="4" t="s">
        <v>198</v>
      </c>
      <c r="F62" s="29">
        <f>VLOOKUP($A62,Table1[#All],2,FALSE)</f>
        <v>179</v>
      </c>
      <c r="G62" s="5">
        <f>VLOOKUP($A62,Table1[#All],3,FALSE)</f>
        <v>0</v>
      </c>
      <c r="H62" s="5">
        <f>VLOOKUP($A62,Table1[#All],4,FALSE)</f>
        <v>0</v>
      </c>
      <c r="I62" s="5" t="str">
        <f>VLOOKUP($A62,Table1[#All],5,FALSE)</f>
        <v>Complimentary Wifi</v>
      </c>
      <c r="J62" s="5" t="str">
        <f>VLOOKUP($A62,Table1[#All],6,FALSE)</f>
        <v>Complimentary access to fitness center</v>
      </c>
      <c r="K62" s="5">
        <f>VLOOKUP($A62,Table1[#All],7,FALSE)</f>
        <v>0</v>
      </c>
      <c r="L62" s="5" t="str">
        <f t="shared" si="0"/>
        <v>Not Available</v>
      </c>
      <c r="M62" s="5" t="str">
        <f>VLOOKUP($A62,Table1[#All],8,FALSE)</f>
        <v>Outdoor</v>
      </c>
      <c r="N62" s="5" t="str">
        <f>VLOOKUP($A62,Table1[#All],9,FALSE)</f>
        <v>Full Kitchen</v>
      </c>
      <c r="O62" s="5" t="str">
        <f>VLOOKUP($A62,Table1[#All],10,FALSE)</f>
        <v>Complimentary Self Parking</v>
      </c>
      <c r="P62" s="5" t="str">
        <f>VLOOKUP($A62,Table1[#All],11,FALSE)</f>
        <v>Complimentary Bus Parking | Max 3 buses</v>
      </c>
      <c r="Q62" s="5" t="str">
        <f>VLOOKUP($A62, Table1[#All],12,FALSE)</f>
        <v>3:00 PM | 11:00 AM</v>
      </c>
      <c r="R62" s="5" t="str">
        <f>VLOOKUP($A62, Table1[#All],13,FALSE)</f>
        <v>$50 per night per room</v>
      </c>
      <c r="S62" s="5" t="str">
        <f>VLOOKUP($A62, Table1[#All],14,FALSE)</f>
        <v>72 hours</v>
      </c>
    </row>
    <row r="63" spans="1:19" ht="66" customHeight="1" x14ac:dyDescent="0.25">
      <c r="A63" s="2" t="s">
        <v>199</v>
      </c>
      <c r="B63" s="20" t="s">
        <v>200</v>
      </c>
      <c r="C63" s="5" t="s">
        <v>41</v>
      </c>
      <c r="D63" s="5" t="s">
        <v>27</v>
      </c>
      <c r="E63" s="4" t="s">
        <v>201</v>
      </c>
      <c r="F63" s="29">
        <f>VLOOKUP($A63,Table1[#All],2,FALSE)</f>
        <v>130</v>
      </c>
      <c r="G63" s="5">
        <f>VLOOKUP($A63,Table1[#All],3,FALSE)</f>
        <v>0</v>
      </c>
      <c r="H63" s="5">
        <f>VLOOKUP($A63,Table1[#All],4,FALSE)</f>
        <v>0</v>
      </c>
      <c r="I63" s="5" t="str">
        <f>VLOOKUP($A63,Table1[#All],5,FALSE)</f>
        <v>Complimentary Wifi</v>
      </c>
      <c r="J63" s="5" t="str">
        <f>VLOOKUP($A63,Table1[#All],6,FALSE)</f>
        <v>Complimentary access to fitness center</v>
      </c>
      <c r="K63" s="5" t="str">
        <f>VLOOKUP($A63,Table1[#All],7,FALSE)</f>
        <v>Complimentary Breakfast</v>
      </c>
      <c r="L63" s="5" t="str">
        <f t="shared" si="0"/>
        <v>Complimentary Breakfast</v>
      </c>
      <c r="M63" s="5" t="str">
        <f>VLOOKUP($A63,Table1[#All],8,FALSE)</f>
        <v>Outdoor</v>
      </c>
      <c r="N63" s="5" t="str">
        <f>VLOOKUP($A63,Table1[#All],9,FALSE)</f>
        <v>Microwave and MiniFridge</v>
      </c>
      <c r="O63" s="5" t="str">
        <f>VLOOKUP($A63,Table1[#All],10,FALSE)</f>
        <v>Complimentary Self Parking</v>
      </c>
      <c r="P63" s="5" t="str">
        <f>VLOOKUP($A63,Table1[#All],11,FALSE)</f>
        <v>Complimentary Bus Parking</v>
      </c>
      <c r="Q63" s="5" t="str">
        <f>VLOOKUP($A63, Table1[#All],12,FALSE)</f>
        <v>3:00 PM | 11:00 AM</v>
      </c>
      <c r="R63" s="5" t="str">
        <f>VLOOKUP($A63, Table1[#All],13,FALSE)</f>
        <v>N/A</v>
      </c>
      <c r="S63" s="5" t="str">
        <f>VLOOKUP($A63, Table1[#All],14,FALSE)</f>
        <v>72 hours</v>
      </c>
    </row>
    <row r="64" spans="1:19" ht="66" customHeight="1" x14ac:dyDescent="0.25">
      <c r="A64" s="2" t="s">
        <v>202</v>
      </c>
      <c r="B64" s="20" t="s">
        <v>203</v>
      </c>
      <c r="C64" s="5" t="s">
        <v>44</v>
      </c>
      <c r="D64" s="5" t="s">
        <v>27</v>
      </c>
      <c r="E64" s="4" t="s">
        <v>145</v>
      </c>
      <c r="F64" s="29">
        <f>VLOOKUP($A64,Table1[#All],2,FALSE)</f>
        <v>144</v>
      </c>
      <c r="G64" s="5">
        <f>VLOOKUP($A64,Table1[#All],3,FALSE)</f>
        <v>0</v>
      </c>
      <c r="H64" s="5">
        <f>VLOOKUP($A64,Table1[#All],4,FALSE)</f>
        <v>0</v>
      </c>
      <c r="I64" s="5" t="str">
        <f>VLOOKUP($A64,Table1[#All],5,FALSE)</f>
        <v>Complimentary Wifi</v>
      </c>
      <c r="J64" s="5" t="str">
        <f>VLOOKUP($A64,Table1[#All],6,FALSE)</f>
        <v>Complimentary access to fitness center</v>
      </c>
      <c r="K64" s="5" t="str">
        <f>VLOOKUP($A64,Table1[#All],7,FALSE)</f>
        <v>Complimentary Breakfast</v>
      </c>
      <c r="L64" s="5" t="str">
        <f t="shared" si="0"/>
        <v>Complimentary Breakfast</v>
      </c>
      <c r="M64" s="5" t="str">
        <f>VLOOKUP($A64,Table1[#All],8,FALSE)</f>
        <v>Outdoor</v>
      </c>
      <c r="N64" s="5" t="str">
        <f>VLOOKUP($A64,Table1[#All],9,FALSE)</f>
        <v>MiniFridge Only</v>
      </c>
      <c r="O64" s="5" t="str">
        <f>VLOOKUP($A64,Table1[#All],10,FALSE)</f>
        <v>Complimentary Self Parking</v>
      </c>
      <c r="P64" s="5" t="str">
        <f>VLOOKUP($A64,Table1[#All],11,FALSE)</f>
        <v>Complimentary Bus Parking | Max 4 buses</v>
      </c>
      <c r="Q64" s="5" t="str">
        <f>VLOOKUP($A64, Table1[#All],12,FALSE)</f>
        <v>3:00 PM | 12:00 PM</v>
      </c>
      <c r="R64" s="5" t="str">
        <f>VLOOKUP($A64, Table1[#All],13,FALSE)</f>
        <v>$100 per stay per room</v>
      </c>
      <c r="S64" s="5" t="str">
        <f>VLOOKUP($A64, Table1[#All],14,FALSE)</f>
        <v>72 hours</v>
      </c>
    </row>
    <row r="65" spans="1:19" ht="66" customHeight="1" x14ac:dyDescent="0.25">
      <c r="A65" s="5" t="s">
        <v>204</v>
      </c>
      <c r="B65" s="20" t="s">
        <v>205</v>
      </c>
      <c r="C65" s="5" t="s">
        <v>21</v>
      </c>
      <c r="D65" s="5" t="s">
        <v>56</v>
      </c>
      <c r="E65" s="4" t="s">
        <v>206</v>
      </c>
      <c r="F65" s="29">
        <f>VLOOKUP($A65,Table1[#All],2,FALSE)</f>
        <v>244</v>
      </c>
      <c r="G65" s="5">
        <f>VLOOKUP($A65,Table1[#All],3,FALSE)</f>
        <v>0</v>
      </c>
      <c r="H65" s="5">
        <f>VLOOKUP($A65,Table1[#All],4,FALSE)</f>
        <v>0</v>
      </c>
      <c r="I65" s="5" t="str">
        <f>VLOOKUP($A65,Table1[#All],5,FALSE)</f>
        <v>Complimentary Wifi</v>
      </c>
      <c r="J65" s="5" t="str">
        <f>VLOOKUP($A65,Table1[#All],6,FALSE)</f>
        <v>Complimentary access to fitness center</v>
      </c>
      <c r="K65" s="5">
        <f>VLOOKUP($A65,Table1[#All],7,FALSE)</f>
        <v>0</v>
      </c>
      <c r="L65" s="5" t="str">
        <f t="shared" si="0"/>
        <v>Not Available</v>
      </c>
      <c r="M65" s="5" t="str">
        <f>VLOOKUP($A65,Table1[#All],8,FALSE)</f>
        <v>Indoor</v>
      </c>
      <c r="N65" s="5" t="str">
        <f>VLOOKUP($A65,Table1[#All],9,FALSE)</f>
        <v>MiniFridge Only</v>
      </c>
      <c r="O65" s="5" t="str">
        <f>VLOOKUP($A65,Table1[#All],10,FALSE)</f>
        <v>Valet Parking: $65 per night per car | Self Parking: $42 per night per car</v>
      </c>
      <c r="P65" s="5" t="str">
        <f>VLOOKUP($A65,Table1[#All],11,FALSE)</f>
        <v>Not Available</v>
      </c>
      <c r="Q65" s="5" t="str">
        <f>VLOOKUP($A65, Table1[#All],12,FALSE)</f>
        <v>3:00 PM | 11:00 AM</v>
      </c>
      <c r="R65" s="5" t="str">
        <f>VLOOKUP($A65, Table1[#All],13,FALSE)</f>
        <v>$100 per night per room</v>
      </c>
      <c r="S65" s="5" t="str">
        <f>VLOOKUP($A65, Table1[#All],14,FALSE)</f>
        <v>72 hours</v>
      </c>
    </row>
    <row r="66" spans="1:19" ht="66" customHeight="1" x14ac:dyDescent="0.25">
      <c r="A66" s="5" t="s">
        <v>207</v>
      </c>
      <c r="B66" s="20" t="s">
        <v>208</v>
      </c>
      <c r="C66" s="5" t="s">
        <v>48</v>
      </c>
      <c r="D66" s="5" t="s">
        <v>209</v>
      </c>
      <c r="E66" s="4" t="s">
        <v>831</v>
      </c>
      <c r="F66" s="29" t="str">
        <f>VLOOKUP($A66,Table1[#All],2,FALSE)</f>
        <v>$214 | $224</v>
      </c>
      <c r="G66" s="5">
        <f>VLOOKUP($A66,Table1[#All],3,FALSE)</f>
        <v>0</v>
      </c>
      <c r="H66" s="5" t="str">
        <f>VLOOKUP($A66,Table1[#All],4,FALSE)</f>
        <v>Yes - King and Double Bed Suites</v>
      </c>
      <c r="I66" s="5" t="str">
        <f>VLOOKUP($A66,Table1[#All],5,FALSE)</f>
        <v>Complimentary Wifi</v>
      </c>
      <c r="J66" s="5" t="str">
        <f>VLOOKUP($A66,Table1[#All],6,FALSE)</f>
        <v>Complimentary access to fitness center</v>
      </c>
      <c r="K66" s="5" t="str">
        <f>VLOOKUP($A66,Table1[#All],7,FALSE)</f>
        <v>Complimentary Breakfast for 2 guests.  Add'l Guests $10 per person.</v>
      </c>
      <c r="L66" s="5" t="str">
        <f t="shared" ref="L66:L129" si="3">IF(K66=0, "Not Available",K66)</f>
        <v>Complimentary Breakfast for 2 guests.  Add'l Guests $10 per person.</v>
      </c>
      <c r="M66" s="5" t="str">
        <f>VLOOKUP($A66,Table1[#All],8,FALSE)</f>
        <v>Outdoor</v>
      </c>
      <c r="N66" s="5" t="str">
        <f>VLOOKUP($A66,Table1[#All],9,FALSE)</f>
        <v>MiniFridge Only</v>
      </c>
      <c r="O66" s="5" t="str">
        <f>VLOOKUP($A66,Table1[#All],10,FALSE)</f>
        <v>Complimentary Self Parking</v>
      </c>
      <c r="P66" s="5" t="str">
        <f>VLOOKUP($A66,Table1[#All],11,FALSE)</f>
        <v>Complimentary Bus Parking | Max 2 buses</v>
      </c>
      <c r="Q66" s="5" t="str">
        <f>VLOOKUP($A66, Table1[#All],12,FALSE)</f>
        <v>4:00 PM | 11:00 AM</v>
      </c>
      <c r="R66" s="5" t="str">
        <f>VLOOKUP($A66, Table1[#All],13,FALSE)</f>
        <v>$50 per night per room</v>
      </c>
      <c r="S66" s="5" t="str">
        <f>VLOOKUP($A66, Table1[#All],14,FALSE)</f>
        <v>72 hours</v>
      </c>
    </row>
    <row r="67" spans="1:19" ht="66" customHeight="1" x14ac:dyDescent="0.25">
      <c r="A67" s="5" t="s">
        <v>210</v>
      </c>
      <c r="B67" s="20" t="s">
        <v>211</v>
      </c>
      <c r="C67" s="5" t="s">
        <v>41</v>
      </c>
      <c r="D67" s="5" t="s">
        <v>142</v>
      </c>
      <c r="E67" s="4" t="s">
        <v>771</v>
      </c>
      <c r="F67" s="29">
        <f>VLOOKUP($A67,Table1[#All],2,FALSE)</f>
        <v>169</v>
      </c>
      <c r="G67" s="5">
        <f>VLOOKUP($A67,Table1[#All],3,FALSE)</f>
        <v>10</v>
      </c>
      <c r="H67" s="5">
        <f>VLOOKUP($A67,Table1[#All],4,FALSE)</f>
        <v>0</v>
      </c>
      <c r="I67" s="5" t="str">
        <f>VLOOKUP($A67,Table1[#All],5,FALSE)</f>
        <v>Complimentary Wifi</v>
      </c>
      <c r="J67" s="5" t="str">
        <f>VLOOKUP($A67,Table1[#All],6,FALSE)</f>
        <v>Complimentary access to fitness center</v>
      </c>
      <c r="K67" s="5" t="str">
        <f>VLOOKUP($A67,Table1[#All],7,FALSE)</f>
        <v>Complimentary Breakfast</v>
      </c>
      <c r="L67" s="5" t="str">
        <f t="shared" si="3"/>
        <v>Complimentary Breakfast</v>
      </c>
      <c r="M67" s="5" t="str">
        <f>VLOOKUP($A67,Table1[#All],8,FALSE)</f>
        <v>Outdoor</v>
      </c>
      <c r="N67" s="5" t="str">
        <f>VLOOKUP($A67,Table1[#All],9,FALSE)</f>
        <v>MiniFridge Only</v>
      </c>
      <c r="O67" s="5" t="str">
        <f>VLOOKUP($A67,Table1[#All],10,FALSE)</f>
        <v>Complimentary Self Parking</v>
      </c>
      <c r="P67" s="5" t="str">
        <f>VLOOKUP($A67,Table1[#All],11,FALSE)</f>
        <v>Complimentary Bus Parking</v>
      </c>
      <c r="Q67" s="5" t="str">
        <f>VLOOKUP($A67, Table1[#All],12,FALSE)</f>
        <v>4:00 PM | 11:00 AM</v>
      </c>
      <c r="R67" s="5" t="str">
        <f>VLOOKUP($A67, Table1[#All],13,FALSE)</f>
        <v>$20 per night per room</v>
      </c>
      <c r="S67" s="5" t="str">
        <f>VLOOKUP($A67, Table1[#All],14,FALSE)</f>
        <v>72 hours</v>
      </c>
    </row>
    <row r="68" spans="1:19" ht="66" customHeight="1" x14ac:dyDescent="0.25">
      <c r="A68" s="5" t="s">
        <v>212</v>
      </c>
      <c r="B68" s="20" t="s">
        <v>213</v>
      </c>
      <c r="C68" s="5" t="s">
        <v>89</v>
      </c>
      <c r="D68" s="5" t="s">
        <v>214</v>
      </c>
      <c r="E68" s="4" t="s">
        <v>871</v>
      </c>
      <c r="F68" s="29">
        <f>VLOOKUP($A68,Table1[#All],2,FALSE)</f>
        <v>194</v>
      </c>
      <c r="G68" s="5">
        <f>VLOOKUP($A68,Table1[#All],3,FALSE)</f>
        <v>0</v>
      </c>
      <c r="H68" s="5">
        <f>VLOOKUP($A68,Table1[#All],4,FALSE)</f>
        <v>0</v>
      </c>
      <c r="I68" s="5" t="str">
        <f>VLOOKUP($A68,Table1[#All],5,FALSE)</f>
        <v>Complimentary Wifi</v>
      </c>
      <c r="J68" s="5" t="str">
        <f>VLOOKUP($A68,Table1[#All],6,FALSE)</f>
        <v>Complimentary access to fitness center</v>
      </c>
      <c r="K68" s="5" t="str">
        <f>VLOOKUP($A68,Table1[#All],7,FALSE)</f>
        <v>Complimentary Breakfast for 2 guests.  Add'l Guests $10 per person.</v>
      </c>
      <c r="L68" s="5" t="str">
        <f t="shared" si="3"/>
        <v>Complimentary Breakfast for 2 guests.  Add'l Guests $10 per person.</v>
      </c>
      <c r="M68" s="5" t="str">
        <f>VLOOKUP($A68,Table1[#All],8,FALSE)</f>
        <v>Outdoor</v>
      </c>
      <c r="N68" s="5" t="str">
        <f>VLOOKUP($A68,Table1[#All],9,FALSE)</f>
        <v>MiniFridge Only</v>
      </c>
      <c r="O68" s="5" t="str">
        <f>VLOOKUP($A68,Table1[#All],10,FALSE)</f>
        <v>Complimentary Self Parking</v>
      </c>
      <c r="P68" s="5" t="str">
        <f>VLOOKUP($A68,Table1[#All],11,FALSE)</f>
        <v>Complimentary Bus Parking - Max 2 buses</v>
      </c>
      <c r="Q68" s="5" t="str">
        <f>VLOOKUP($A68, Table1[#All],12,FALSE)</f>
        <v>4:00 PM | 11:00 AM</v>
      </c>
      <c r="R68" s="5" t="str">
        <f>VLOOKUP($A68, Table1[#All],13,FALSE)</f>
        <v>$50 per night per room</v>
      </c>
      <c r="S68" s="5" t="str">
        <f>VLOOKUP($A68, Table1[#All],14,FALSE)</f>
        <v>72 hours</v>
      </c>
    </row>
    <row r="69" spans="1:19" ht="66" customHeight="1" x14ac:dyDescent="0.25">
      <c r="A69" s="5" t="s">
        <v>215</v>
      </c>
      <c r="B69" s="20" t="s">
        <v>216</v>
      </c>
      <c r="C69" s="5" t="s">
        <v>35</v>
      </c>
      <c r="D69" s="5" t="s">
        <v>217</v>
      </c>
      <c r="E69" s="4" t="s">
        <v>105</v>
      </c>
      <c r="F69" s="29">
        <f>VLOOKUP($A69,Table1[#All],2,FALSE)</f>
        <v>214</v>
      </c>
      <c r="G69" s="5">
        <f>VLOOKUP($A69,Table1[#All],3,FALSE)</f>
        <v>0</v>
      </c>
      <c r="H69" s="5">
        <f>VLOOKUP($A69,Table1[#All],4,FALSE)</f>
        <v>0</v>
      </c>
      <c r="I69" s="5" t="str">
        <f>VLOOKUP($A69,Table1[#All],5,FALSE)</f>
        <v>Complimentary Wifi</v>
      </c>
      <c r="J69" s="5" t="str">
        <f>VLOOKUP($A69,Table1[#All],6,FALSE)</f>
        <v>Complimentary access to fitness center</v>
      </c>
      <c r="K69" s="5">
        <f>VLOOKUP($A69,Table1[#All],7,FALSE)</f>
        <v>0</v>
      </c>
      <c r="L69" s="5" t="str">
        <f t="shared" si="3"/>
        <v>Not Available</v>
      </c>
      <c r="M69" s="5" t="str">
        <f>VLOOKUP($A69,Table1[#All],8,FALSE)</f>
        <v>Outdoor</v>
      </c>
      <c r="N69" s="5" t="str">
        <f>VLOOKUP($A69,Table1[#All],9,FALSE)</f>
        <v>MiniFridge Only</v>
      </c>
      <c r="O69" s="5" t="str">
        <f>VLOOKUP($A69,Table1[#All],10,FALSE)</f>
        <v>Valet Parking: $48 per night per car  |Discount on Self Parking: $35 per night per car</v>
      </c>
      <c r="P69" s="5" t="str">
        <f>VLOOKUP($A69,Table1[#All],11,FALSE)</f>
        <v>$100 per night per bus | Max 4-7 buses</v>
      </c>
      <c r="Q69" s="5" t="str">
        <f>VLOOKUP($A69, Table1[#All],12,FALSE)</f>
        <v>3:00 PM | 12:00 PM</v>
      </c>
      <c r="R69" s="5" t="str">
        <f>VLOOKUP($A69, Table1[#All],13,FALSE)</f>
        <v>$100 per night per room</v>
      </c>
      <c r="S69" s="5" t="str">
        <f>VLOOKUP($A69, Table1[#All],14,FALSE)</f>
        <v>72 hours</v>
      </c>
    </row>
    <row r="70" spans="1:19" ht="66" customHeight="1" x14ac:dyDescent="0.25">
      <c r="A70" s="5" t="s">
        <v>786</v>
      </c>
      <c r="B70" s="20" t="s">
        <v>191</v>
      </c>
      <c r="C70" s="5" t="s">
        <v>41</v>
      </c>
      <c r="D70" s="5" t="s">
        <v>879</v>
      </c>
      <c r="E70" s="4" t="s">
        <v>878</v>
      </c>
      <c r="F70" s="29">
        <f>VLOOKUP($A70,Table1[#All],2,FALSE)</f>
        <v>159</v>
      </c>
      <c r="G70" s="5">
        <f>VLOOKUP($A70,Table1[#All],3,FALSE)</f>
        <v>0</v>
      </c>
      <c r="H70" s="5">
        <f>VLOOKUP($A70,Table1[#All],4,FALSE)</f>
        <v>0</v>
      </c>
      <c r="I70" s="5" t="str">
        <f>VLOOKUP($A70,Table1[#All],5,FALSE)</f>
        <v>Complimentary Wifi</v>
      </c>
      <c r="J70" s="5" t="str">
        <f>VLOOKUP($A70,Table1[#All],6,FALSE)</f>
        <v>Complimentary access to fitness center</v>
      </c>
      <c r="K70" s="5" t="str">
        <f>VLOOKUP($A70,Table1[#All],7,FALSE)</f>
        <v>Complimentary Breakfast</v>
      </c>
      <c r="L70" s="5" t="str">
        <f t="shared" ref="L70" si="4">IF(K70=0, "Not Available",K70)</f>
        <v>Complimentary Breakfast</v>
      </c>
      <c r="M70" s="5">
        <f>VLOOKUP($A70,Table1[#All],8,FALSE)</f>
        <v>0</v>
      </c>
      <c r="N70" s="5">
        <f>VLOOKUP($A70,Table1[#All],9,FALSE)</f>
        <v>0</v>
      </c>
      <c r="O70" s="5" t="str">
        <f>VLOOKUP($A70,Table1[#All],10,FALSE)</f>
        <v>Complimentary Self Parking</v>
      </c>
      <c r="P70" s="5">
        <f>VLOOKUP($A70,Table1[#All],11,FALSE)</f>
        <v>0</v>
      </c>
      <c r="Q70" s="5" t="str">
        <f>VLOOKUP($A70, Table1[#All],12,FALSE)</f>
        <v>3:00 PM | 11:00 AM</v>
      </c>
      <c r="R70" s="5">
        <f>VLOOKUP($A70, Table1[#All],13,FALSE)</f>
        <v>0</v>
      </c>
      <c r="S70" s="5" t="str">
        <f>VLOOKUP($A70, Table1[#All],14,FALSE)</f>
        <v>72 hours</v>
      </c>
    </row>
    <row r="71" spans="1:19" ht="66" customHeight="1" x14ac:dyDescent="0.25">
      <c r="A71" s="5" t="s">
        <v>218</v>
      </c>
      <c r="B71" s="20" t="s">
        <v>219</v>
      </c>
      <c r="C71" s="5" t="s">
        <v>93</v>
      </c>
      <c r="D71" s="5" t="s">
        <v>151</v>
      </c>
      <c r="E71" s="4" t="s">
        <v>23</v>
      </c>
      <c r="F71" s="29">
        <f>VLOOKUP($A71,Table1[#All],2,FALSE)</f>
        <v>199</v>
      </c>
      <c r="G71" s="5">
        <f>VLOOKUP($A71,Table1[#All],3,FALSE)</f>
        <v>0</v>
      </c>
      <c r="H71" s="5">
        <f>VLOOKUP($A71,Table1[#All],4,FALSE)</f>
        <v>0</v>
      </c>
      <c r="I71" s="5" t="str">
        <f>VLOOKUP($A71,Table1[#All],5,FALSE)</f>
        <v>Complimentary Wifi</v>
      </c>
      <c r="J71" s="5" t="str">
        <f>VLOOKUP($A71,Table1[#All],6,FALSE)</f>
        <v>Complimentary access to fitness center</v>
      </c>
      <c r="K71" s="5" t="str">
        <f>VLOOKUP($A71,Table1[#All],7,FALSE)</f>
        <v>Complimentary Breakfast</v>
      </c>
      <c r="L71" s="5" t="str">
        <f t="shared" si="3"/>
        <v>Complimentary Breakfast</v>
      </c>
      <c r="M71" s="5" t="str">
        <f>VLOOKUP($A71,Table1[#All],8,FALSE)</f>
        <v>Outdoor</v>
      </c>
      <c r="N71" s="5" t="str">
        <f>VLOOKUP($A71,Table1[#All],9,FALSE)</f>
        <v>MiniFridge Only</v>
      </c>
      <c r="O71" s="5" t="str">
        <f>VLOOKUP($A71,Table1[#All],10,FALSE)</f>
        <v>Complimentary Self Parking</v>
      </c>
      <c r="P71" s="5" t="str">
        <f>VLOOKUP($A71,Table1[#All],11,FALSE)</f>
        <v>Complimentary Bus Parking</v>
      </c>
      <c r="Q71" s="5" t="str">
        <f>VLOOKUP($A71, Table1[#All],12,FALSE)</f>
        <v>3:00 PM | 12:00 PM</v>
      </c>
      <c r="R71" s="5" t="str">
        <f>VLOOKUP($A71, Table1[#All],13,FALSE)</f>
        <v>$25 per night per room |more than 7 nights $100 per night per room</v>
      </c>
      <c r="S71" s="5" t="str">
        <f>VLOOKUP($A71, Table1[#All],14,FALSE)</f>
        <v>72 hours</v>
      </c>
    </row>
    <row r="72" spans="1:19" ht="66" customHeight="1" x14ac:dyDescent="0.25">
      <c r="A72" s="5" t="s">
        <v>220</v>
      </c>
      <c r="B72" s="20" t="s">
        <v>221</v>
      </c>
      <c r="C72" s="5" t="s">
        <v>35</v>
      </c>
      <c r="D72" s="5" t="s">
        <v>27</v>
      </c>
      <c r="E72" s="4" t="s">
        <v>82</v>
      </c>
      <c r="F72" s="29">
        <f>VLOOKUP($A72,Table1[#All],2,FALSE)</f>
        <v>239</v>
      </c>
      <c r="G72" s="5">
        <f>VLOOKUP($A72,Table1[#All],3,FALSE)</f>
        <v>0</v>
      </c>
      <c r="H72" s="5">
        <f>VLOOKUP($A72,Table1[#All],4,FALSE)</f>
        <v>0</v>
      </c>
      <c r="I72" s="5" t="str">
        <f>VLOOKUP($A72,Table1[#All],5,FALSE)</f>
        <v>Complimentary Wifi</v>
      </c>
      <c r="J72" s="5" t="str">
        <f>VLOOKUP($A72,Table1[#All],6,FALSE)</f>
        <v>Complimentary access to fitness center</v>
      </c>
      <c r="K72" s="5" t="str">
        <f>VLOOKUP($A72,Table1[#All],7,FALSE)</f>
        <v>Complimentary Breakfast</v>
      </c>
      <c r="L72" s="5" t="str">
        <f t="shared" si="3"/>
        <v>Complimentary Breakfast</v>
      </c>
      <c r="M72" s="5" t="str">
        <f>VLOOKUP($A72,Table1[#All],8,FALSE)</f>
        <v>Outdoor</v>
      </c>
      <c r="N72" s="5" t="str">
        <f>VLOOKUP($A72,Table1[#All],9,FALSE)</f>
        <v>Microwave and MiniFridge</v>
      </c>
      <c r="O72" s="5" t="str">
        <f>VLOOKUP($A72,Table1[#All],10,FALSE)</f>
        <v>Complimentary Self Parking</v>
      </c>
      <c r="P72" s="5" t="str">
        <f>VLOOKUP($A72,Table1[#All],11,FALSE)</f>
        <v>Complimentary Bus Parking | Advance notice required | Off-site  Subject to availability</v>
      </c>
      <c r="Q72" s="5" t="str">
        <f>VLOOKUP($A72, Table1[#All],12,FALSE)</f>
        <v>3:00 PM | 12:00 PM</v>
      </c>
      <c r="R72" s="5" t="str">
        <f>VLOOKUP($A72, Table1[#All],13,FALSE)</f>
        <v>$25 per night per room</v>
      </c>
      <c r="S72" s="5" t="str">
        <f>VLOOKUP($A72, Table1[#All],14,FALSE)</f>
        <v>72 hours</v>
      </c>
    </row>
    <row r="73" spans="1:19" ht="66" customHeight="1" x14ac:dyDescent="0.25">
      <c r="A73" s="5" t="s">
        <v>222</v>
      </c>
      <c r="B73" s="20" t="s">
        <v>223</v>
      </c>
      <c r="C73" s="5" t="s">
        <v>85</v>
      </c>
      <c r="D73" s="5" t="s">
        <v>224</v>
      </c>
      <c r="E73" s="4" t="s">
        <v>59</v>
      </c>
      <c r="F73" s="29">
        <f>VLOOKUP($A73,Table1[#All],2,FALSE)</f>
        <v>129</v>
      </c>
      <c r="G73" s="5">
        <f>VLOOKUP($A73,Table1[#All],3,FALSE)</f>
        <v>0</v>
      </c>
      <c r="H73" s="5">
        <f>VLOOKUP($A73,Table1[#All],4,FALSE)</f>
        <v>0</v>
      </c>
      <c r="I73" s="5" t="str">
        <f>VLOOKUP($A73,Table1[#All],5,FALSE)</f>
        <v>Complimentary Wifi</v>
      </c>
      <c r="J73" s="5" t="str">
        <f>VLOOKUP($A73,Table1[#All],6,FALSE)</f>
        <v>Complimentary access to fitness center</v>
      </c>
      <c r="K73" s="5" t="str">
        <f>VLOOKUP($A73,Table1[#All],7,FALSE)</f>
        <v>Complimentary Breakfast</v>
      </c>
      <c r="L73" s="5" t="str">
        <f t="shared" si="3"/>
        <v>Complimentary Breakfast</v>
      </c>
      <c r="M73" s="5" t="str">
        <f>VLOOKUP($A73,Table1[#All],8,FALSE)</f>
        <v>Outdoor</v>
      </c>
      <c r="N73" s="5" t="str">
        <f>VLOOKUP($A73,Table1[#All],9,FALSE)</f>
        <v>Microwave and MiniFridge</v>
      </c>
      <c r="O73" s="5" t="str">
        <f>VLOOKUP($A73,Table1[#All],10,FALSE)</f>
        <v>Complimentary Self Parking</v>
      </c>
      <c r="P73" s="5" t="str">
        <f>VLOOKUP($A73,Table1[#All],11,FALSE)</f>
        <v xml:space="preserve">Complimentary Bus Parking | 10 Spaces </v>
      </c>
      <c r="Q73" s="5" t="str">
        <f>VLOOKUP($A73, Table1[#All],12,FALSE)</f>
        <v>3:00 PM | 11:00 AM</v>
      </c>
      <c r="R73" s="5" t="str">
        <f>VLOOKUP($A73, Table1[#All],13,FALSE)</f>
        <v>$50 per stay per room</v>
      </c>
      <c r="S73" s="5" t="str">
        <f>VLOOKUP($A73, Table1[#All],14,FALSE)</f>
        <v>72 hours</v>
      </c>
    </row>
    <row r="74" spans="1:19" ht="45" x14ac:dyDescent="0.25">
      <c r="A74" s="5" t="s">
        <v>225</v>
      </c>
      <c r="B74" s="20" t="s">
        <v>226</v>
      </c>
      <c r="C74" s="5" t="s">
        <v>169</v>
      </c>
      <c r="D74" s="5" t="s">
        <v>78</v>
      </c>
      <c r="E74" s="4" t="s">
        <v>227</v>
      </c>
      <c r="F74" s="29">
        <f>VLOOKUP($A74,Table1[#All],2,FALSE)</f>
        <v>152</v>
      </c>
      <c r="G74" s="5">
        <f>VLOOKUP($A74,Table1[#All],3,FALSE)</f>
        <v>0</v>
      </c>
      <c r="H74" s="5">
        <f>VLOOKUP($A74,Table1[#All],4,FALSE)</f>
        <v>0</v>
      </c>
      <c r="I74" s="5" t="str">
        <f>VLOOKUP($A74,Table1[#All],5,FALSE)</f>
        <v>Complimentary Wifi</v>
      </c>
      <c r="J74" s="5" t="str">
        <f>VLOOKUP($A74,Table1[#All],6,FALSE)</f>
        <v>Complimentary access to fitness center</v>
      </c>
      <c r="K74" s="5">
        <f>VLOOKUP($A74,Table1[#All],7,FALSE)</f>
        <v>0</v>
      </c>
      <c r="L74" s="5" t="str">
        <f t="shared" si="3"/>
        <v>Not Available</v>
      </c>
      <c r="M74" s="5" t="str">
        <f>VLOOKUP($A74,Table1[#All],8,FALSE)</f>
        <v>Outdoor</v>
      </c>
      <c r="N74" s="5" t="str">
        <f>VLOOKUP($A74,Table1[#All],9,FALSE)</f>
        <v>Microwave and MiniFridge</v>
      </c>
      <c r="O74" s="5" t="str">
        <f>VLOOKUP($A74,Table1[#All],10,FALSE)</f>
        <v>Complimentary Self Parking</v>
      </c>
      <c r="P74" s="5" t="str">
        <f>VLOOKUP($A74,Table1[#All],11,FALSE)</f>
        <v>Complimentary Bus Parking</v>
      </c>
      <c r="Q74" s="5" t="str">
        <f>VLOOKUP($A74, Table1[#All],12,FALSE)</f>
        <v>3:00 PM | 12:00 PM</v>
      </c>
      <c r="R74" s="5" t="str">
        <f>VLOOKUP($A74, Table1[#All],13,FALSE)</f>
        <v>$25 per night per room</v>
      </c>
      <c r="S74" s="5" t="str">
        <f>VLOOKUP($A74, Table1[#All],14,FALSE)</f>
        <v>72 hours</v>
      </c>
    </row>
    <row r="75" spans="1:19" ht="66" customHeight="1" x14ac:dyDescent="0.25">
      <c r="A75" s="5" t="s">
        <v>228</v>
      </c>
      <c r="B75" s="20" t="s">
        <v>229</v>
      </c>
      <c r="C75" s="5" t="s">
        <v>48</v>
      </c>
      <c r="D75" s="5" t="s">
        <v>125</v>
      </c>
      <c r="E75" s="4" t="s">
        <v>230</v>
      </c>
      <c r="F75" s="29">
        <f>VLOOKUP($A75,Table1[#All],2,FALSE)</f>
        <v>219</v>
      </c>
      <c r="G75" s="5">
        <f>VLOOKUP($A75,Table1[#All],3,FALSE)</f>
        <v>0</v>
      </c>
      <c r="H75" s="5">
        <f>VLOOKUP($A75,Table1[#All],4,FALSE)</f>
        <v>0</v>
      </c>
      <c r="I75" s="5" t="str">
        <f>VLOOKUP($A75,Table1[#All],5,FALSE)</f>
        <v>Complimentary Wifi</v>
      </c>
      <c r="J75" s="5" t="str">
        <f>VLOOKUP($A75,Table1[#All],6,FALSE)</f>
        <v>Complimentary access to fitness center</v>
      </c>
      <c r="K75" s="5" t="str">
        <f>VLOOKUP($A75,Table1[#All],7,FALSE)</f>
        <v>Complimentary Breakfast</v>
      </c>
      <c r="L75" s="5" t="str">
        <f t="shared" si="3"/>
        <v>Complimentary Breakfast</v>
      </c>
      <c r="M75" s="5" t="str">
        <f>VLOOKUP($A75,Table1[#All],8,FALSE)</f>
        <v>Indoor</v>
      </c>
      <c r="N75" s="5" t="str">
        <f>VLOOKUP($A75,Table1[#All],9,FALSE)</f>
        <v>Microwave and MiniFridge</v>
      </c>
      <c r="O75" s="5" t="str">
        <f>VLOOKUP($A75,Table1[#All],10,FALSE)</f>
        <v>Complimentary Self Parking</v>
      </c>
      <c r="P75" s="5" t="str">
        <f>VLOOKUP($A75,Table1[#All],11,FALSE)</f>
        <v>Complimentary Bus Parking | Max 2 buses</v>
      </c>
      <c r="Q75" s="5" t="str">
        <f>VLOOKUP($A75, Table1[#All],12,FALSE)</f>
        <v>4:00 PM | 11:00 AM</v>
      </c>
      <c r="R75" s="5" t="str">
        <f>VLOOKUP($A75, Table1[#All],13,FALSE)</f>
        <v>N/A</v>
      </c>
      <c r="S75" s="5" t="str">
        <f>VLOOKUP($A75, Table1[#All],14,FALSE)</f>
        <v>72 hours</v>
      </c>
    </row>
    <row r="76" spans="1:19" ht="66" customHeight="1" x14ac:dyDescent="0.25">
      <c r="A76" s="5" t="s">
        <v>231</v>
      </c>
      <c r="B76" s="20" t="s">
        <v>43</v>
      </c>
      <c r="C76" s="5" t="s">
        <v>44</v>
      </c>
      <c r="D76" s="5" t="s">
        <v>195</v>
      </c>
      <c r="E76" s="4" t="s">
        <v>86</v>
      </c>
      <c r="F76" s="29">
        <f>VLOOKUP($A76,Table1[#All],2,FALSE)</f>
        <v>149</v>
      </c>
      <c r="G76" s="5">
        <f>VLOOKUP($A76,Table1[#All],3,FALSE)</f>
        <v>0</v>
      </c>
      <c r="H76" s="5">
        <f>VLOOKUP($A76,Table1[#All],4,FALSE)</f>
        <v>0</v>
      </c>
      <c r="I76" s="5" t="str">
        <f>VLOOKUP($A76,Table1[#All],5,FALSE)</f>
        <v>Complimentary Wifi</v>
      </c>
      <c r="J76" s="5" t="str">
        <f>VLOOKUP($A76,Table1[#All],6,FALSE)</f>
        <v>Complimentary access to fitness center</v>
      </c>
      <c r="K76" s="5" t="str">
        <f>VLOOKUP($A76,Table1[#All],7,FALSE)</f>
        <v>Complimentary Breakfast</v>
      </c>
      <c r="L76" s="5" t="str">
        <f t="shared" si="3"/>
        <v>Complimentary Breakfast</v>
      </c>
      <c r="M76" s="5" t="str">
        <f>VLOOKUP($A76,Table1[#All],8,FALSE)</f>
        <v>No Pool</v>
      </c>
      <c r="N76" s="5" t="str">
        <f>VLOOKUP($A76,Table1[#All],9,FALSE)</f>
        <v>Microwave and MiniFridge</v>
      </c>
      <c r="O76" s="5" t="str">
        <f>VLOOKUP($A76,Table1[#All],10,FALSE)</f>
        <v>Complimentary Self Parking</v>
      </c>
      <c r="P76" s="5" t="str">
        <f>VLOOKUP($A76,Table1[#All],11,FALSE)</f>
        <v>Complimentary Bus Parking | 5 Spaces</v>
      </c>
      <c r="Q76" s="5" t="str">
        <f>VLOOKUP($A76, Table1[#All],12,FALSE)</f>
        <v>4:00 PM | 12:00 PM</v>
      </c>
      <c r="R76" s="5" t="str">
        <f>VLOOKUP($A76, Table1[#All],13,FALSE)</f>
        <v>$50 per night per room</v>
      </c>
      <c r="S76" s="5" t="str">
        <f>VLOOKUP($A76, Table1[#All],14,FALSE)</f>
        <v>72 hours</v>
      </c>
    </row>
    <row r="77" spans="1:19" ht="66" customHeight="1" x14ac:dyDescent="0.25">
      <c r="A77" s="5" t="s">
        <v>232</v>
      </c>
      <c r="B77" s="20">
        <v>14.2</v>
      </c>
      <c r="C77" s="5" t="s">
        <v>41</v>
      </c>
      <c r="D77" s="5" t="s">
        <v>142</v>
      </c>
      <c r="E77" s="4" t="s">
        <v>772</v>
      </c>
      <c r="F77" s="29" t="str">
        <f>VLOOKUP($A77,Table1[#All],2,FALSE)</f>
        <v>$179 | $199</v>
      </c>
      <c r="G77" s="5">
        <f>VLOOKUP($A77,Table1[#All],3,FALSE)</f>
        <v>0</v>
      </c>
      <c r="H77" s="5">
        <f>VLOOKUP($A77,Table1[#All],4,FALSE)</f>
        <v>0</v>
      </c>
      <c r="I77" s="5" t="str">
        <f>VLOOKUP($A77,Table1[#All],5,FALSE)</f>
        <v>Complimentary Wifi</v>
      </c>
      <c r="J77" s="5" t="str">
        <f>VLOOKUP($A77,Table1[#All],6,FALSE)</f>
        <v>Complimentary access to fitness center</v>
      </c>
      <c r="K77" s="5" t="str">
        <f>VLOOKUP($A77,Table1[#All],7,FALSE)</f>
        <v>Complimentary Breakfast</v>
      </c>
      <c r="L77" s="5" t="str">
        <f t="shared" si="3"/>
        <v>Complimentary Breakfast</v>
      </c>
      <c r="M77" s="5" t="str">
        <f>VLOOKUP($A77,Table1[#All],8,FALSE)</f>
        <v>Outdoor</v>
      </c>
      <c r="N77" s="5" t="str">
        <f>VLOOKUP($A77,Table1[#All],9,FALSE)</f>
        <v>King Suite - Full Kitchen_x000D_
All other room types - Mini Fridge</v>
      </c>
      <c r="O77" s="5" t="str">
        <f>VLOOKUP($A77,Table1[#All],10,FALSE)</f>
        <v>Complimentary Self Parking</v>
      </c>
      <c r="P77" s="5" t="str">
        <f>VLOOKUP($A77,Table1[#All],11,FALSE)</f>
        <v>Complimentary Bus Parking</v>
      </c>
      <c r="Q77" s="5" t="str">
        <f>VLOOKUP($A77, Table1[#All],12,FALSE)</f>
        <v>3:00 PM | 11:00 AM</v>
      </c>
      <c r="R77" s="5" t="str">
        <f>VLOOKUP($A77, Table1[#All],13,FALSE)</f>
        <v>$50 per stay per room</v>
      </c>
      <c r="S77" s="5" t="str">
        <f>VLOOKUP($A77, Table1[#All],14,FALSE)</f>
        <v>72 hours</v>
      </c>
    </row>
    <row r="78" spans="1:19" ht="66" customHeight="1" x14ac:dyDescent="0.25">
      <c r="A78" s="5" t="s">
        <v>233</v>
      </c>
      <c r="B78" s="20" t="s">
        <v>234</v>
      </c>
      <c r="C78" s="5" t="s">
        <v>21</v>
      </c>
      <c r="D78" s="5" t="s">
        <v>235</v>
      </c>
      <c r="E78" s="4" t="s">
        <v>660</v>
      </c>
      <c r="F78" s="29">
        <f>VLOOKUP($A78,Table1[#All],2,FALSE)</f>
        <v>185</v>
      </c>
      <c r="G78" s="5">
        <f>VLOOKUP($A78,Table1[#All],3,FALSE)</f>
        <v>0</v>
      </c>
      <c r="H78" s="5">
        <f>VLOOKUP($A78,Table1[#All],4,FALSE)</f>
        <v>0</v>
      </c>
      <c r="I78" s="5" t="str">
        <f>VLOOKUP($A78,Table1[#All],5,FALSE)</f>
        <v>Complimentary Wifi</v>
      </c>
      <c r="J78" s="5" t="str">
        <f>VLOOKUP($A78,Table1[#All],6,FALSE)</f>
        <v>Complimentary access to fitness center</v>
      </c>
      <c r="K78" s="5" t="str">
        <f>VLOOKUP($A78,Table1[#All],7,FALSE)</f>
        <v>Complimentary Breakfast</v>
      </c>
      <c r="L78" s="5" t="str">
        <f t="shared" si="3"/>
        <v>Complimentary Breakfast</v>
      </c>
      <c r="M78" s="5" t="str">
        <f>VLOOKUP($A78,Table1[#All],8,FALSE)</f>
        <v>No Pool</v>
      </c>
      <c r="N78" s="5" t="str">
        <f>VLOOKUP($A78,Table1[#All],9,FALSE)</f>
        <v>Microwave and MiniFridge</v>
      </c>
      <c r="O78" s="5" t="str">
        <f>VLOOKUP($A78,Table1[#All],10,FALSE)</f>
        <v>Self Parking: $10 per night per car</v>
      </c>
      <c r="P78" s="5" t="str">
        <f>VLOOKUP($A78,Table1[#All],11,FALSE)</f>
        <v>Not Available</v>
      </c>
      <c r="Q78" s="5" t="str">
        <f>VLOOKUP($A78, Table1[#All],12,FALSE)</f>
        <v>3:00 PM | 11: 00 AM</v>
      </c>
      <c r="R78" s="5" t="str">
        <f>VLOOKUP($A78, Table1[#All],13,FALSE)</f>
        <v xml:space="preserve">$100 per stay per room -up to $300 </v>
      </c>
      <c r="S78" s="5" t="str">
        <f>VLOOKUP($A78, Table1[#All],14,FALSE)</f>
        <v>72 hours</v>
      </c>
    </row>
    <row r="79" spans="1:19" ht="66" customHeight="1" x14ac:dyDescent="0.25">
      <c r="A79" s="6" t="s">
        <v>236</v>
      </c>
      <c r="B79" s="20" t="s">
        <v>92</v>
      </c>
      <c r="C79" s="5" t="s">
        <v>93</v>
      </c>
      <c r="D79" s="5" t="s">
        <v>195</v>
      </c>
      <c r="E79" s="4" t="s">
        <v>152</v>
      </c>
      <c r="F79" s="29">
        <f>VLOOKUP($A79,Table1[#All],2,FALSE)</f>
        <v>151</v>
      </c>
      <c r="G79" s="5">
        <f>VLOOKUP($A79,Table1[#All],3,FALSE)</f>
        <v>0</v>
      </c>
      <c r="H79" s="5">
        <f>VLOOKUP($A79,Table1[#All],4,FALSE)</f>
        <v>0</v>
      </c>
      <c r="I79" s="5" t="str">
        <f>VLOOKUP($A79,Table1[#All],5,FALSE)</f>
        <v>Complimentary Wifi</v>
      </c>
      <c r="J79" s="5" t="str">
        <f>VLOOKUP($A79,Table1[#All],6,FALSE)</f>
        <v>Complimentary access to fitness center</v>
      </c>
      <c r="K79" s="5" t="str">
        <f>VLOOKUP($A79,Table1[#All],7,FALSE)</f>
        <v>Complimentary Breakfast</v>
      </c>
      <c r="L79" s="5" t="str">
        <f t="shared" si="3"/>
        <v>Complimentary Breakfast</v>
      </c>
      <c r="M79" s="5" t="str">
        <f>VLOOKUP($A79,Table1[#All],8,FALSE)</f>
        <v>Indoor</v>
      </c>
      <c r="N79" s="5" t="str">
        <f>VLOOKUP($A79,Table1[#All],9,FALSE)</f>
        <v>Microwave and MiniFridge</v>
      </c>
      <c r="O79" s="5" t="str">
        <f>VLOOKUP($A79,Table1[#All],10,FALSE)</f>
        <v>Complimentary Self Parking</v>
      </c>
      <c r="P79" s="5" t="str">
        <f>VLOOKUP($A79,Table1[#All],11,FALSE)</f>
        <v>Complimentary Bus Parking | Max 3 buses</v>
      </c>
      <c r="Q79" s="5" t="str">
        <f>VLOOKUP($A79, Table1[#All],12,FALSE)</f>
        <v>3:00 PM | 11:00 AM</v>
      </c>
      <c r="R79" s="5" t="str">
        <f>VLOOKUP($A79, Table1[#All],13,FALSE)</f>
        <v>$100 per stay per room</v>
      </c>
      <c r="S79" s="5" t="str">
        <f>VLOOKUP($A79, Table1[#All],14,FALSE)</f>
        <v>72 hours</v>
      </c>
    </row>
    <row r="80" spans="1:19" ht="66" customHeight="1" x14ac:dyDescent="0.25">
      <c r="A80" s="5" t="s">
        <v>652</v>
      </c>
      <c r="B80" s="20" t="s">
        <v>219</v>
      </c>
      <c r="C80" s="5" t="s">
        <v>89</v>
      </c>
      <c r="D80" s="5" t="s">
        <v>224</v>
      </c>
      <c r="E80" s="4" t="s">
        <v>59</v>
      </c>
      <c r="F80" s="29">
        <f>VLOOKUP($A80,Table1[#All],2,FALSE)</f>
        <v>129</v>
      </c>
      <c r="G80" s="5">
        <f>VLOOKUP($A80,Table1[#All],3,FALSE)</f>
        <v>0</v>
      </c>
      <c r="H80" s="5">
        <f>VLOOKUP($A80,Table1[#All],4,FALSE)</f>
        <v>0</v>
      </c>
      <c r="I80" s="5" t="str">
        <f>VLOOKUP($A80,Table1[#All],5,FALSE)</f>
        <v>Complimentary Wifi</v>
      </c>
      <c r="J80" s="5" t="str">
        <f>VLOOKUP($A80,Table1[#All],6,FALSE)</f>
        <v>Complimentary access to fitness center</v>
      </c>
      <c r="K80" s="5" t="str">
        <f>VLOOKUP($A80,Table1[#All],7,FALSE)</f>
        <v>Complimentary Breakfast</v>
      </c>
      <c r="L80" s="5" t="str">
        <f t="shared" si="3"/>
        <v>Complimentary Breakfast</v>
      </c>
      <c r="M80" s="5" t="str">
        <f>VLOOKUP($A80,Table1[#All],8,FALSE)</f>
        <v>Outdoor</v>
      </c>
      <c r="N80" s="5" t="str">
        <f>VLOOKUP($A80,Table1[#All],9,FALSE)</f>
        <v>Microwave and MiniFridge</v>
      </c>
      <c r="O80" s="5" t="str">
        <f>VLOOKUP($A80,Table1[#All],10,FALSE)</f>
        <v>Complimentary Self Parking</v>
      </c>
      <c r="P80" s="5" t="str">
        <f>VLOOKUP($A80,Table1[#All],11,FALSE)</f>
        <v>Complimentary Bus Parking | Max 2 buses | Reservations 14 days prior to arrival required</v>
      </c>
      <c r="Q80" s="5" t="str">
        <f>VLOOKUP($A80, Table1[#All],12,FALSE)</f>
        <v>3:00 PM | 12:00 PM</v>
      </c>
      <c r="R80" s="5" t="str">
        <f>VLOOKUP($A80, Table1[#All],13,FALSE)</f>
        <v>N/A</v>
      </c>
      <c r="S80" s="5" t="str">
        <f>VLOOKUP($A80, Table1[#All],14,FALSE)</f>
        <v>72 hours</v>
      </c>
    </row>
    <row r="81" spans="1:19" ht="66" customHeight="1" x14ac:dyDescent="0.25">
      <c r="A81" s="6" t="s">
        <v>237</v>
      </c>
      <c r="B81" s="20" t="s">
        <v>92</v>
      </c>
      <c r="C81" s="5" t="s">
        <v>44</v>
      </c>
      <c r="D81" s="5" t="s">
        <v>101</v>
      </c>
      <c r="E81" s="4" t="s">
        <v>189</v>
      </c>
      <c r="F81" s="29">
        <f>VLOOKUP($A81,Table1[#All],2,FALSE)</f>
        <v>134</v>
      </c>
      <c r="G81" s="5">
        <f>VLOOKUP($A81,Table1[#All],3,FALSE)</f>
        <v>0</v>
      </c>
      <c r="H81" s="5">
        <f>VLOOKUP($A81,Table1[#All],4,FALSE)</f>
        <v>0</v>
      </c>
      <c r="I81" s="5" t="str">
        <f>VLOOKUP($A81,Table1[#All],5,FALSE)</f>
        <v>Complimentary Wifi</v>
      </c>
      <c r="J81" s="5" t="str">
        <f>VLOOKUP($A81,Table1[#All],6,FALSE)</f>
        <v>Complimentary access to fitness center</v>
      </c>
      <c r="K81" s="5" t="str">
        <f>VLOOKUP($A81,Table1[#All],7,FALSE)</f>
        <v>Complimentary Breakfast</v>
      </c>
      <c r="L81" s="5" t="str">
        <f t="shared" si="3"/>
        <v>Complimentary Breakfast</v>
      </c>
      <c r="M81" s="5" t="str">
        <f>VLOOKUP($A81,Table1[#All],8,FALSE)</f>
        <v>Indoor</v>
      </c>
      <c r="N81" s="5" t="str">
        <f>VLOOKUP($A81,Table1[#All],9,FALSE)</f>
        <v>Microwave and MiniFridge</v>
      </c>
      <c r="O81" s="5" t="str">
        <f>VLOOKUP($A81,Table1[#All],10,FALSE)</f>
        <v>Complimentary Self Parking</v>
      </c>
      <c r="P81" s="5" t="str">
        <f>VLOOKUP($A81,Table1[#All],11,FALSE)</f>
        <v>Complimentary Bus Parking | Max 4 buses</v>
      </c>
      <c r="Q81" s="5" t="str">
        <f>VLOOKUP($A81, Table1[#All],12,FALSE)</f>
        <v>3:00 PM | 11:00 AM</v>
      </c>
      <c r="R81" s="5" t="str">
        <f>VLOOKUP($A81, Table1[#All],13,FALSE)</f>
        <v>$150 per stay per room</v>
      </c>
      <c r="S81" s="5" t="str">
        <f>VLOOKUP($A81, Table1[#All],14,FALSE)</f>
        <v>72 hours</v>
      </c>
    </row>
    <row r="82" spans="1:19" ht="66" customHeight="1" x14ac:dyDescent="0.25">
      <c r="A82" s="6" t="s">
        <v>238</v>
      </c>
      <c r="B82" s="20" t="s">
        <v>43</v>
      </c>
      <c r="C82" s="5" t="s">
        <v>44</v>
      </c>
      <c r="D82" s="5" t="s">
        <v>151</v>
      </c>
      <c r="E82" s="4" t="s">
        <v>239</v>
      </c>
      <c r="F82" s="29">
        <f>VLOOKUP($A82,Table1[#All],2,FALSE)</f>
        <v>146</v>
      </c>
      <c r="G82" s="5">
        <f>VLOOKUP($A82,Table1[#All],3,FALSE)</f>
        <v>0</v>
      </c>
      <c r="H82" s="5">
        <f>VLOOKUP($A82,Table1[#All],4,FALSE)</f>
        <v>0</v>
      </c>
      <c r="I82" s="5" t="str">
        <f>VLOOKUP($A82,Table1[#All],5,FALSE)</f>
        <v>Complimentary Wifi</v>
      </c>
      <c r="J82" s="5" t="str">
        <f>VLOOKUP($A82,Table1[#All],6,FALSE)</f>
        <v>Complimentary access to fitness center</v>
      </c>
      <c r="K82" s="5" t="str">
        <f>VLOOKUP($A82,Table1[#All],7,FALSE)</f>
        <v>Complimentary Breakfast</v>
      </c>
      <c r="L82" s="5" t="str">
        <f t="shared" si="3"/>
        <v>Complimentary Breakfast</v>
      </c>
      <c r="M82" s="5" t="str">
        <f>VLOOKUP($A82,Table1[#All],8,FALSE)</f>
        <v>Indoor</v>
      </c>
      <c r="N82" s="5" t="str">
        <f>VLOOKUP($A82,Table1[#All],9,FALSE)</f>
        <v>Microwave and MiniFridge</v>
      </c>
      <c r="O82" s="5" t="str">
        <f>VLOOKUP($A82,Table1[#All],10,FALSE)</f>
        <v>Complimentary Self Parking</v>
      </c>
      <c r="P82" s="5" t="str">
        <f>VLOOKUP($A82,Table1[#All],11,FALSE)</f>
        <v>Complimentary Bus Parking</v>
      </c>
      <c r="Q82" s="5" t="str">
        <f>VLOOKUP($A82, Table1[#All],12,FALSE)</f>
        <v>3:00 PM | 11:00 AM</v>
      </c>
      <c r="R82" s="5" t="str">
        <f>VLOOKUP($A82, Table1[#All],13,FALSE)</f>
        <v>$25 per stay per room</v>
      </c>
      <c r="S82" s="5" t="str">
        <f>VLOOKUP($A82, Table1[#All],14,FALSE)</f>
        <v>72 hours</v>
      </c>
    </row>
    <row r="83" spans="1:19" ht="66" customHeight="1" x14ac:dyDescent="0.25">
      <c r="A83" s="5" t="s">
        <v>719</v>
      </c>
      <c r="B83" s="20" t="s">
        <v>242</v>
      </c>
      <c r="C83" s="5" t="s">
        <v>21</v>
      </c>
      <c r="D83" s="5" t="s">
        <v>56</v>
      </c>
      <c r="E83" s="23" t="s">
        <v>53</v>
      </c>
      <c r="F83" s="29">
        <f>VLOOKUP($A83,Table1[#All],2,FALSE)</f>
        <v>219</v>
      </c>
      <c r="G83" s="5">
        <f>VLOOKUP($A83,Table1[#All],3,FALSE)</f>
        <v>0</v>
      </c>
      <c r="H83" s="5">
        <f>VLOOKUP($A83,Table1[#All],4,FALSE)</f>
        <v>0</v>
      </c>
      <c r="I83" s="5" t="str">
        <f>VLOOKUP($A83,Table1[#All],5,FALSE)</f>
        <v>Complimentary Wifi</v>
      </c>
      <c r="J83" s="5" t="str">
        <f>VLOOKUP($A83,Table1[#All],6,FALSE)</f>
        <v>Complimentary access to fitness center</v>
      </c>
      <c r="K83" s="5" t="str">
        <f>VLOOKUP($A83,Table1[#All],7,FALSE)</f>
        <v>Complimentary Breakfast</v>
      </c>
      <c r="L83" s="5" t="str">
        <f t="shared" ref="L83" si="5">IF(K83=0, "Not Available",K83)</f>
        <v>Complimentary Breakfast</v>
      </c>
      <c r="M83" s="5">
        <f>VLOOKUP($A83,Table1[#All],8,FALSE)</f>
        <v>0</v>
      </c>
      <c r="N83" s="5">
        <f>VLOOKUP($A83,Table1[#All],9,FALSE)</f>
        <v>0</v>
      </c>
      <c r="O83" s="5" t="str">
        <f>VLOOKUP($A83,Table1[#All],10,FALSE)</f>
        <v>CAR PARKING-NEED FROM HOTEL</v>
      </c>
      <c r="P83" s="5" t="str">
        <f>VLOOKUP($A83,Table1[#All],11,FALSE)</f>
        <v>Not Available</v>
      </c>
      <c r="Q83" s="5" t="str">
        <f>VLOOKUP($A83, Table1[#All],12,FALSE)</f>
        <v>4:00 PM | 10:00 AM</v>
      </c>
      <c r="R83" s="5">
        <f>VLOOKUP($A83, Table1[#All],13,FALSE)</f>
        <v>0</v>
      </c>
      <c r="S83" s="5" t="str">
        <f>VLOOKUP($A83, Table1[#All],14,FALSE)</f>
        <v>72 hours</v>
      </c>
    </row>
    <row r="84" spans="1:19" ht="66" customHeight="1" x14ac:dyDescent="0.25">
      <c r="A84" s="5" t="s">
        <v>241</v>
      </c>
      <c r="B84" s="20" t="s">
        <v>242</v>
      </c>
      <c r="C84" s="5" t="s">
        <v>21</v>
      </c>
      <c r="D84" s="5" t="s">
        <v>56</v>
      </c>
      <c r="E84" s="4" t="s">
        <v>661</v>
      </c>
      <c r="F84" s="29">
        <f>VLOOKUP($A84,Table1[#All],2,FALSE)</f>
        <v>234</v>
      </c>
      <c r="G84" s="5">
        <f>VLOOKUP($A84,Table1[#All],3,FALSE)</f>
        <v>20</v>
      </c>
      <c r="H84" s="5">
        <f>VLOOKUP($A84,Table1[#All],4,FALSE)</f>
        <v>0</v>
      </c>
      <c r="I84" s="5" t="str">
        <f>VLOOKUP($A84,Table1[#All],5,FALSE)</f>
        <v>Complimentary Wifi</v>
      </c>
      <c r="J84" s="5" t="str">
        <f>VLOOKUP($A84,Table1[#All],6,FALSE)</f>
        <v>Complimentary access to fitness center</v>
      </c>
      <c r="K84" s="5" t="str">
        <f>VLOOKUP($A84,Table1[#All],7,FALSE)</f>
        <v>Complimentary Breakfast</v>
      </c>
      <c r="L84" s="5" t="str">
        <f t="shared" si="3"/>
        <v>Complimentary Breakfast</v>
      </c>
      <c r="M84" s="5" t="str">
        <f>VLOOKUP($A84,Table1[#All],8,FALSE)</f>
        <v>Indoor</v>
      </c>
      <c r="N84" s="5" t="str">
        <f>VLOOKUP($A84,Table1[#All],9,FALSE)</f>
        <v>Microwave and MiniFridge</v>
      </c>
      <c r="O84" s="5" t="str">
        <f>VLOOKUP($A84,Table1[#All],10,FALSE)</f>
        <v>Complimentary Self Parking</v>
      </c>
      <c r="P84" s="5" t="str">
        <f>VLOOKUP($A84,Table1[#All],11,FALSE)</f>
        <v>Complimentary Bus Parking | Max 1 bus</v>
      </c>
      <c r="Q84" s="5" t="str">
        <f>VLOOKUP($A84, Table1[#All],12,FALSE)</f>
        <v>3:00 PM | 12:00 PM</v>
      </c>
      <c r="R84" s="5" t="str">
        <f>VLOOKUP($A84, Table1[#All],13,FALSE)</f>
        <v>$50 per stay per room</v>
      </c>
      <c r="S84" s="5" t="str">
        <f>VLOOKUP($A84, Table1[#All],14,FALSE)</f>
        <v>72 hours</v>
      </c>
    </row>
    <row r="85" spans="1:19" ht="66" customHeight="1" x14ac:dyDescent="0.25">
      <c r="A85" s="5" t="s">
        <v>243</v>
      </c>
      <c r="B85" s="20" t="s">
        <v>244</v>
      </c>
      <c r="C85" s="5" t="s">
        <v>41</v>
      </c>
      <c r="D85" s="5" t="s">
        <v>69</v>
      </c>
      <c r="E85" s="4" t="s">
        <v>245</v>
      </c>
      <c r="F85" s="29" t="str">
        <f>VLOOKUP($A85,Table1[#All],2,FALSE)</f>
        <v>$129 | $154</v>
      </c>
      <c r="G85" s="5">
        <f>VLOOKUP($A85,Table1[#All],3,FALSE)</f>
        <v>0</v>
      </c>
      <c r="H85" s="5">
        <f>VLOOKUP($A85,Table1[#All],4,FALSE)</f>
        <v>0</v>
      </c>
      <c r="I85" s="5" t="str">
        <f>VLOOKUP($A85,Table1[#All],5,FALSE)</f>
        <v>Complimentary Wifi</v>
      </c>
      <c r="J85" s="5" t="str">
        <f>VLOOKUP($A85,Table1[#All],6,FALSE)</f>
        <v>Complimentary access to fitness center</v>
      </c>
      <c r="K85" s="5" t="str">
        <f>VLOOKUP($A85,Table1[#All],7,FALSE)</f>
        <v>Complimentary Breakfast</v>
      </c>
      <c r="L85" s="5" t="str">
        <f t="shared" si="3"/>
        <v>Complimentary Breakfast</v>
      </c>
      <c r="M85" s="5" t="str">
        <f>VLOOKUP($A85,Table1[#All],8,FALSE)</f>
        <v>Outdoor</v>
      </c>
      <c r="N85" s="5" t="str">
        <f>VLOOKUP($A85,Table1[#All],9,FALSE)</f>
        <v>Microwave and MiniFridge</v>
      </c>
      <c r="O85" s="5" t="str">
        <f>VLOOKUP($A85,Table1[#All],10,FALSE)</f>
        <v>Complimentary Self Parking</v>
      </c>
      <c r="P85" s="5" t="str">
        <f>VLOOKUP($A85,Table1[#All],11,FALSE)</f>
        <v>Complimentary Bus Parking</v>
      </c>
      <c r="Q85" s="5" t="str">
        <f>VLOOKUP($A85, Table1[#All],12,FALSE)</f>
        <v>3:00 PM | 11: 00 AM</v>
      </c>
      <c r="R85" s="5" t="str">
        <f>VLOOKUP($A85, Table1[#All],13,FALSE)</f>
        <v>$25 per stay per room</v>
      </c>
      <c r="S85" s="5" t="str">
        <f>VLOOKUP($A85, Table1[#All],14,FALSE)</f>
        <v>72 hours</v>
      </c>
    </row>
    <row r="86" spans="1:19" ht="66" customHeight="1" x14ac:dyDescent="0.25">
      <c r="A86" s="5" t="s">
        <v>246</v>
      </c>
      <c r="B86" s="20" t="s">
        <v>129</v>
      </c>
      <c r="C86" s="5" t="s">
        <v>35</v>
      </c>
      <c r="D86" s="5" t="s">
        <v>78</v>
      </c>
      <c r="E86" s="4" t="s">
        <v>247</v>
      </c>
      <c r="F86" s="29">
        <f>VLOOKUP($A86,Table1[#All],2,FALSE)</f>
        <v>230</v>
      </c>
      <c r="G86" s="5">
        <f>VLOOKUP($A86,Table1[#All],3,FALSE)</f>
        <v>0</v>
      </c>
      <c r="H86" s="5">
        <f>VLOOKUP($A86,Table1[#All],4,FALSE)</f>
        <v>0</v>
      </c>
      <c r="I86" s="5" t="str">
        <f>VLOOKUP($A86,Table1[#All],5,FALSE)</f>
        <v>Complimentary Wifi</v>
      </c>
      <c r="J86" s="5" t="str">
        <f>VLOOKUP($A86,Table1[#All],6,FALSE)</f>
        <v>Complimentary access to fitness center</v>
      </c>
      <c r="K86" s="5" t="str">
        <f>VLOOKUP($A86,Table1[#All],7,FALSE)</f>
        <v>Complimentary Breakfast</v>
      </c>
      <c r="L86" s="5" t="str">
        <f t="shared" si="3"/>
        <v>Complimentary Breakfast</v>
      </c>
      <c r="M86" s="5" t="str">
        <f>VLOOKUP($A86,Table1[#All],8,FALSE)</f>
        <v>Outdoor</v>
      </c>
      <c r="N86" s="5" t="str">
        <f>VLOOKUP($A86,Table1[#All],9,FALSE)</f>
        <v>Microwave and MiniFridge</v>
      </c>
      <c r="O86" s="5" t="str">
        <f>VLOOKUP($A86,Table1[#All],10,FALSE)</f>
        <v>Self Parking: $15 per night per car</v>
      </c>
      <c r="P86" s="5" t="str">
        <f>VLOOKUP($A86,Table1[#All],11,FALSE)</f>
        <v>$100 per night per bus | Max 3 buses</v>
      </c>
      <c r="Q86" s="5" t="str">
        <f>VLOOKUP($A86, Table1[#All],12,FALSE)</f>
        <v>3:00 PM | 11: 00 AM</v>
      </c>
      <c r="R86" s="5" t="str">
        <f>VLOOKUP($A86, Table1[#All],13,FALSE)</f>
        <v>$50 per night per room</v>
      </c>
      <c r="S86" s="5" t="str">
        <f>VLOOKUP($A86, Table1[#All],14,FALSE)</f>
        <v>72 hours</v>
      </c>
    </row>
    <row r="87" spans="1:19" ht="66" customHeight="1" x14ac:dyDescent="0.25">
      <c r="A87" s="5" t="s">
        <v>248</v>
      </c>
      <c r="B87" s="20" t="s">
        <v>120</v>
      </c>
      <c r="C87" s="5" t="s">
        <v>85</v>
      </c>
      <c r="D87" s="5" t="s">
        <v>249</v>
      </c>
      <c r="E87" s="4" t="s">
        <v>86</v>
      </c>
      <c r="F87" s="29">
        <f>VLOOKUP($A87,Table1[#All],2,FALSE)</f>
        <v>149</v>
      </c>
      <c r="G87" s="5">
        <f>VLOOKUP($A87,Table1[#All],3,FALSE)</f>
        <v>0</v>
      </c>
      <c r="H87" s="5">
        <f>VLOOKUP($A87,Table1[#All],4,FALSE)</f>
        <v>0</v>
      </c>
      <c r="I87" s="5" t="str">
        <f>VLOOKUP($A87,Table1[#All],5,FALSE)</f>
        <v>Complimentary Wifi</v>
      </c>
      <c r="J87" s="5" t="str">
        <f>VLOOKUP($A87,Table1[#All],6,FALSE)</f>
        <v>Complimentary access to fitness center</v>
      </c>
      <c r="K87" s="5" t="str">
        <f>VLOOKUP($A87,Table1[#All],7,FALSE)</f>
        <v>Complimentary Breakfast</v>
      </c>
      <c r="L87" s="5" t="str">
        <f t="shared" si="3"/>
        <v>Complimentary Breakfast</v>
      </c>
      <c r="M87" s="5" t="str">
        <f>VLOOKUP($A87,Table1[#All],8,FALSE)</f>
        <v>Outdoor</v>
      </c>
      <c r="N87" s="5" t="str">
        <f>VLOOKUP($A87,Table1[#All],9,FALSE)</f>
        <v>Microwave and MiniFridge</v>
      </c>
      <c r="O87" s="5" t="str">
        <f>VLOOKUP($A87,Table1[#All],10,FALSE)</f>
        <v>Complimentary Self Parking</v>
      </c>
      <c r="P87" s="5" t="str">
        <f>VLOOKUP($A87,Table1[#All],11,FALSE)</f>
        <v>Complimentary Bus Parking</v>
      </c>
      <c r="Q87" s="5" t="str">
        <f>VLOOKUP($A87, Table1[#All],12,FALSE)</f>
        <v>3:00 PM | 11: 00 AM</v>
      </c>
      <c r="R87" s="5" t="str">
        <f>VLOOKUP($A87, Table1[#All],13,FALSE)</f>
        <v>$50 per stay per room</v>
      </c>
      <c r="S87" s="5" t="str">
        <f>VLOOKUP($A87, Table1[#All],14,FALSE)</f>
        <v>72 hours</v>
      </c>
    </row>
    <row r="88" spans="1:19" ht="66" customHeight="1" x14ac:dyDescent="0.25">
      <c r="A88" s="5" t="s">
        <v>250</v>
      </c>
      <c r="B88" s="20" t="s">
        <v>244</v>
      </c>
      <c r="C88" s="5" t="s">
        <v>89</v>
      </c>
      <c r="D88" s="5" t="s">
        <v>251</v>
      </c>
      <c r="E88" s="4" t="s">
        <v>145</v>
      </c>
      <c r="F88" s="29">
        <f>VLOOKUP($A88,Table1[#All],2,FALSE)</f>
        <v>144</v>
      </c>
      <c r="G88" s="5">
        <f>VLOOKUP($A88,Table1[#All],3,FALSE)</f>
        <v>0</v>
      </c>
      <c r="H88" s="5">
        <f>VLOOKUP($A88,Table1[#All],4,FALSE)</f>
        <v>0</v>
      </c>
      <c r="I88" s="5" t="str">
        <f>VLOOKUP($A88,Table1[#All],5,FALSE)</f>
        <v>Complimentary Wifi</v>
      </c>
      <c r="J88" s="5" t="str">
        <f>VLOOKUP($A88,Table1[#All],6,FALSE)</f>
        <v>Complimentary access to fitness center</v>
      </c>
      <c r="K88" s="5" t="str">
        <f>VLOOKUP($A88,Table1[#All],7,FALSE)</f>
        <v>Complimentary Breakfast</v>
      </c>
      <c r="L88" s="5" t="str">
        <f t="shared" si="3"/>
        <v>Complimentary Breakfast</v>
      </c>
      <c r="M88" s="5" t="str">
        <f>VLOOKUP($A88,Table1[#All],8,FALSE)</f>
        <v>Outdoor</v>
      </c>
      <c r="N88" s="5" t="str">
        <f>VLOOKUP($A88,Table1[#All],9,FALSE)</f>
        <v>Microwave and MiniFridge</v>
      </c>
      <c r="O88" s="5" t="str">
        <f>VLOOKUP($A88,Table1[#All],10,FALSE)</f>
        <v>Complimentary Self Parking</v>
      </c>
      <c r="P88" s="5" t="str">
        <f>VLOOKUP($A88,Table1[#All],11,FALSE)</f>
        <v>Complimentary Bus Parking</v>
      </c>
      <c r="Q88" s="5" t="str">
        <f>VLOOKUP($A88, Table1[#All],12,FALSE)</f>
        <v>3:00 PM | 11: 00 AM</v>
      </c>
      <c r="R88" s="5" t="str">
        <f>VLOOKUP($A88, Table1[#All],13,FALSE)</f>
        <v>$25 per stay per room</v>
      </c>
      <c r="S88" s="5" t="str">
        <f>VLOOKUP($A88, Table1[#All],14,FALSE)</f>
        <v>72 hours</v>
      </c>
    </row>
    <row r="89" spans="1:19" ht="66" customHeight="1" x14ac:dyDescent="0.25">
      <c r="A89" s="5" t="s">
        <v>252</v>
      </c>
      <c r="B89" s="20" t="s">
        <v>253</v>
      </c>
      <c r="C89" s="5" t="s">
        <v>93</v>
      </c>
      <c r="D89" s="5" t="s">
        <v>69</v>
      </c>
      <c r="E89" s="4" t="s">
        <v>254</v>
      </c>
      <c r="F89" s="29">
        <f>VLOOKUP($A89,Table1[#All],2,FALSE)</f>
        <v>195</v>
      </c>
      <c r="G89" s="5">
        <f>VLOOKUP($A89,Table1[#All],3,FALSE)</f>
        <v>0</v>
      </c>
      <c r="H89" s="5">
        <f>VLOOKUP($A89,Table1[#All],4,FALSE)</f>
        <v>0</v>
      </c>
      <c r="I89" s="5" t="str">
        <f>VLOOKUP($A89,Table1[#All],5,FALSE)</f>
        <v>Complimentary Wifi</v>
      </c>
      <c r="J89" s="5" t="str">
        <f>VLOOKUP($A89,Table1[#All],6,FALSE)</f>
        <v>Complimentary access to fitness center</v>
      </c>
      <c r="K89" s="5" t="str">
        <f>VLOOKUP($A89,Table1[#All],7,FALSE)</f>
        <v>Complimentary Breakfast</v>
      </c>
      <c r="L89" s="5" t="str">
        <f t="shared" si="3"/>
        <v>Complimentary Breakfast</v>
      </c>
      <c r="M89" s="5" t="str">
        <f>VLOOKUP($A89,Table1[#All],8,FALSE)</f>
        <v>Outdoor</v>
      </c>
      <c r="N89" s="5" t="str">
        <f>VLOOKUP($A89,Table1[#All],9,FALSE)</f>
        <v>Microwave and MiniFridge</v>
      </c>
      <c r="O89" s="5" t="str">
        <f>VLOOKUP($A89,Table1[#All],10,FALSE)</f>
        <v>Complimentary Self Parking</v>
      </c>
      <c r="P89" s="5" t="str">
        <f>VLOOKUP($A89,Table1[#All],11,FALSE)</f>
        <v>Complimentary Bus Parking | Max 2 buses</v>
      </c>
      <c r="Q89" s="5" t="str">
        <f>VLOOKUP($A89, Table1[#All],12,FALSE)</f>
        <v>4:00 PM | 11:00 AM</v>
      </c>
      <c r="R89" s="5" t="str">
        <f>VLOOKUP($A89, Table1[#All],13,FALSE)</f>
        <v>$75 per night per room</v>
      </c>
      <c r="S89" s="5" t="str">
        <f>VLOOKUP($A89, Table1[#All],14,FALSE)</f>
        <v>72 hours</v>
      </c>
    </row>
    <row r="90" spans="1:19" ht="66" customHeight="1" x14ac:dyDescent="0.25">
      <c r="A90" s="5" t="s">
        <v>255</v>
      </c>
      <c r="B90" s="20" t="s">
        <v>221</v>
      </c>
      <c r="C90" s="5" t="s">
        <v>35</v>
      </c>
      <c r="D90" s="5" t="s">
        <v>27</v>
      </c>
      <c r="E90" s="4" t="s">
        <v>66</v>
      </c>
      <c r="F90" s="29">
        <f>VLOOKUP($A90,Table1[#All],2,FALSE)</f>
        <v>99</v>
      </c>
      <c r="G90" s="5">
        <f>VLOOKUP($A90,Table1[#All],3,FALSE)</f>
        <v>0</v>
      </c>
      <c r="H90" s="5">
        <f>VLOOKUP($A90,Table1[#All],4,FALSE)</f>
        <v>0</v>
      </c>
      <c r="I90" s="5" t="str">
        <f>VLOOKUP($A90,Table1[#All],5,FALSE)</f>
        <v>Complimentary Wifi</v>
      </c>
      <c r="J90" s="5" t="str">
        <f>VLOOKUP($A90,Table1[#All],6,FALSE)</f>
        <v>Complimentary access to fitness center</v>
      </c>
      <c r="K90" s="5" t="str">
        <f>VLOOKUP($A90,Table1[#All],7,FALSE)</f>
        <v>Complimentary Breakfast</v>
      </c>
      <c r="L90" s="5" t="str">
        <f t="shared" si="3"/>
        <v>Complimentary Breakfast</v>
      </c>
      <c r="M90" s="5" t="str">
        <f>VLOOKUP($A90,Table1[#All],8,FALSE)</f>
        <v>Indoor</v>
      </c>
      <c r="N90" s="5" t="str">
        <f>VLOOKUP($A90,Table1[#All],9,FALSE)</f>
        <v>Microwave and MiniFridge</v>
      </c>
      <c r="O90" s="5" t="str">
        <f>VLOOKUP($A90,Table1[#All],10,FALSE)</f>
        <v>Complimentary Self Parking</v>
      </c>
      <c r="P90" s="5" t="str">
        <f>VLOOKUP($A90,Table1[#All],11,FALSE)</f>
        <v>Complimentary Bus Parking</v>
      </c>
      <c r="Q90" s="5" t="str">
        <f>VLOOKUP($A90, Table1[#All],12,FALSE)</f>
        <v>3:00 PM | 12:00 PM</v>
      </c>
      <c r="R90" s="5" t="str">
        <f>VLOOKUP($A90, Table1[#All],13,FALSE)</f>
        <v>$50 per stay per room</v>
      </c>
      <c r="S90" s="5" t="str">
        <f>VLOOKUP($A90, Table1[#All],14,FALSE)</f>
        <v>72 hours</v>
      </c>
    </row>
    <row r="91" spans="1:19" ht="66" customHeight="1" x14ac:dyDescent="0.25">
      <c r="A91" s="5" t="s">
        <v>256</v>
      </c>
      <c r="B91" s="20" t="s">
        <v>257</v>
      </c>
      <c r="C91" s="5" t="s">
        <v>21</v>
      </c>
      <c r="D91" s="5" t="s">
        <v>27</v>
      </c>
      <c r="E91" s="23" t="s">
        <v>23</v>
      </c>
      <c r="F91" s="29">
        <f>VLOOKUP($A91,Table1[#All],2,FALSE)</f>
        <v>199</v>
      </c>
      <c r="G91" s="5">
        <f>VLOOKUP($A91,Table1[#All],3,FALSE)</f>
        <v>0</v>
      </c>
      <c r="H91" s="5">
        <f>VLOOKUP($A91,Table1[#All],4,FALSE)</f>
        <v>0</v>
      </c>
      <c r="I91" s="5" t="str">
        <f>VLOOKUP($A91,Table1[#All],5,FALSE)</f>
        <v>Complimentary Wifi</v>
      </c>
      <c r="J91" s="5" t="str">
        <f>VLOOKUP($A91,Table1[#All],6,FALSE)</f>
        <v>Complimentary access to fitness center</v>
      </c>
      <c r="K91" s="5" t="str">
        <f>VLOOKUP($A91,Table1[#All],7,FALSE)</f>
        <v>Complimentary Breakfast</v>
      </c>
      <c r="L91" s="5" t="str">
        <f t="shared" si="3"/>
        <v>Complimentary Breakfast</v>
      </c>
      <c r="M91" s="5">
        <f>VLOOKUP($A91,Table1[#All],8,FALSE)</f>
        <v>0</v>
      </c>
      <c r="N91" s="5">
        <f>VLOOKUP($A91,Table1[#All],9,FALSE)</f>
        <v>0</v>
      </c>
      <c r="O91" s="5" t="str">
        <f>VLOOKUP($A91,Table1[#All],10,FALSE)</f>
        <v>Complimentary Self Parking</v>
      </c>
      <c r="P91" s="5" t="str">
        <f>VLOOKUP($A91,Table1[#All],11,FALSE)</f>
        <v>Complimentary Bus Parking</v>
      </c>
      <c r="Q91" s="5" t="str">
        <f>VLOOKUP($A91, Table1[#All],12,FALSE)</f>
        <v>3:00 PM | 11: 00 AM</v>
      </c>
      <c r="R91" s="5">
        <f>VLOOKUP($A91, Table1[#All],13,FALSE)</f>
        <v>0</v>
      </c>
      <c r="S91" s="5" t="str">
        <f>VLOOKUP($A91, Table1[#All],14,FALSE)</f>
        <v>72 hours</v>
      </c>
    </row>
    <row r="92" spans="1:19" ht="66" customHeight="1" x14ac:dyDescent="0.25">
      <c r="A92" s="5" t="s">
        <v>258</v>
      </c>
      <c r="B92" s="20" t="s">
        <v>259</v>
      </c>
      <c r="C92" s="5" t="s">
        <v>89</v>
      </c>
      <c r="D92" s="5" t="s">
        <v>260</v>
      </c>
      <c r="E92" s="4" t="s">
        <v>261</v>
      </c>
      <c r="F92" s="29" t="str">
        <f>VLOOKUP($A92,Table1[#All],2,FALSE)</f>
        <v>$139 | $149</v>
      </c>
      <c r="G92" s="5">
        <f>VLOOKUP($A92,Table1[#All],3,FALSE)</f>
        <v>0</v>
      </c>
      <c r="H92" s="5">
        <f>VLOOKUP($A92,Table1[#All],4,FALSE)</f>
        <v>0</v>
      </c>
      <c r="I92" s="5" t="str">
        <f>VLOOKUP($A92,Table1[#All],5,FALSE)</f>
        <v>Complimentary Wifi</v>
      </c>
      <c r="J92" s="5" t="str">
        <f>VLOOKUP($A92,Table1[#All],6,FALSE)</f>
        <v>Complimentary access to fitness center</v>
      </c>
      <c r="K92" s="5" t="str">
        <f>VLOOKUP($A92,Table1[#All],7,FALSE)</f>
        <v>Complimentary Breakfast</v>
      </c>
      <c r="L92" s="5" t="str">
        <f t="shared" si="3"/>
        <v>Complimentary Breakfast</v>
      </c>
      <c r="M92" s="5" t="str">
        <f>VLOOKUP($A92,Table1[#All],8,FALSE)</f>
        <v>Outdoor</v>
      </c>
      <c r="N92" s="5" t="str">
        <f>VLOOKUP($A92,Table1[#All],9,FALSE)</f>
        <v>Microwave and MiniFridge</v>
      </c>
      <c r="O92" s="5" t="str">
        <f>VLOOKUP($A92,Table1[#All],10,FALSE)</f>
        <v>Complimentary Self Parking</v>
      </c>
      <c r="P92" s="5" t="str">
        <f>VLOOKUP($A92,Table1[#All],11,FALSE)</f>
        <v>Complimentary Bus Parking | Max 2 buses</v>
      </c>
      <c r="Q92" s="5" t="str">
        <f>VLOOKUP($A92, Table1[#All],12,FALSE)</f>
        <v>3:00 PM | 12:00 PM</v>
      </c>
      <c r="R92" s="5" t="str">
        <f>VLOOKUP($A92, Table1[#All],13,FALSE)</f>
        <v>$50 per stay per room</v>
      </c>
      <c r="S92" s="5" t="str">
        <f>VLOOKUP($A92, Table1[#All],14,FALSE)</f>
        <v>72 hours</v>
      </c>
    </row>
    <row r="93" spans="1:19" ht="66" customHeight="1" x14ac:dyDescent="0.25">
      <c r="A93" s="5" t="s">
        <v>262</v>
      </c>
      <c r="B93" s="20" t="s">
        <v>165</v>
      </c>
      <c r="C93" s="5" t="s">
        <v>89</v>
      </c>
      <c r="D93" s="5" t="s">
        <v>263</v>
      </c>
      <c r="E93" s="23" t="s">
        <v>86</v>
      </c>
      <c r="F93" s="29">
        <f>VLOOKUP($A93,Table1[#All],2,FALSE)</f>
        <v>149</v>
      </c>
      <c r="G93" s="5">
        <f>VLOOKUP($A93,Table1[#All],3,FALSE)</f>
        <v>0</v>
      </c>
      <c r="H93" s="5">
        <f>VLOOKUP($A93,Table1[#All],4,FALSE)</f>
        <v>0</v>
      </c>
      <c r="I93" s="5" t="str">
        <f>VLOOKUP($A93,Table1[#All],5,FALSE)</f>
        <v>Complimentary Wifi</v>
      </c>
      <c r="J93" s="5" t="str">
        <f>VLOOKUP($A93,Table1[#All],6,FALSE)</f>
        <v>Complimentary access to fitness center</v>
      </c>
      <c r="K93" s="5" t="str">
        <f>VLOOKUP($A93,Table1[#All],7,FALSE)</f>
        <v>Complimentary Breakfast</v>
      </c>
      <c r="L93" s="5" t="str">
        <f t="shared" si="3"/>
        <v>Complimentary Breakfast</v>
      </c>
      <c r="M93" s="5">
        <f>VLOOKUP($A93,Table1[#All],8,FALSE)</f>
        <v>0</v>
      </c>
      <c r="N93" s="5">
        <f>VLOOKUP($A93,Table1[#All],9,FALSE)</f>
        <v>0</v>
      </c>
      <c r="O93" s="5" t="str">
        <f>VLOOKUP($A93,Table1[#All],10,FALSE)</f>
        <v>Complimentary Self Parking</v>
      </c>
      <c r="P93" s="5" t="str">
        <f>VLOOKUP($A93,Table1[#All],11,FALSE)</f>
        <v>Complimentary Bus Parking</v>
      </c>
      <c r="Q93" s="5" t="str">
        <f>VLOOKUP($A93, Table1[#All],12,FALSE)</f>
        <v>3:00 PM | 11: 00 AM</v>
      </c>
      <c r="R93" s="5">
        <f>VLOOKUP($A93, Table1[#All],13,FALSE)</f>
        <v>0</v>
      </c>
      <c r="S93" s="5" t="str">
        <f>VLOOKUP($A93, Table1[#All],14,FALSE)</f>
        <v>72 hours</v>
      </c>
    </row>
    <row r="94" spans="1:19" ht="66" customHeight="1" x14ac:dyDescent="0.25">
      <c r="A94" s="5" t="s">
        <v>264</v>
      </c>
      <c r="B94" s="20" t="s">
        <v>200</v>
      </c>
      <c r="C94" s="5" t="s">
        <v>44</v>
      </c>
      <c r="D94" s="5" t="s">
        <v>142</v>
      </c>
      <c r="E94" s="4" t="s">
        <v>94</v>
      </c>
      <c r="F94" s="29">
        <f>VLOOKUP($A94,Table1[#All],2,FALSE)</f>
        <v>119</v>
      </c>
      <c r="G94" s="5">
        <f>VLOOKUP($A94,Table1[#All],3,FALSE)</f>
        <v>0</v>
      </c>
      <c r="H94" s="5">
        <f>VLOOKUP($A94,Table1[#All],4,FALSE)</f>
        <v>0</v>
      </c>
      <c r="I94" s="5" t="str">
        <f>VLOOKUP($A94,Table1[#All],5,FALSE)</f>
        <v>Complimentary Wifi</v>
      </c>
      <c r="J94" s="5" t="str">
        <f>VLOOKUP($A94,Table1[#All],6,FALSE)</f>
        <v>Complimentary access to fitness center</v>
      </c>
      <c r="K94" s="5" t="str">
        <f>VLOOKUP($A94,Table1[#All],7,FALSE)</f>
        <v>Complimentary Breakfast</v>
      </c>
      <c r="L94" s="5" t="str">
        <f t="shared" si="3"/>
        <v>Complimentary Breakfast</v>
      </c>
      <c r="M94" s="5" t="str">
        <f>VLOOKUP($A94,Table1[#All],8,FALSE)</f>
        <v>Outdoor</v>
      </c>
      <c r="N94" s="5" t="str">
        <f>VLOOKUP($A94,Table1[#All],9,FALSE)</f>
        <v>Microwave and MiniFridge</v>
      </c>
      <c r="O94" s="5" t="str">
        <f>VLOOKUP($A94,Table1[#All],10,FALSE)</f>
        <v>Complimentary Self Parking</v>
      </c>
      <c r="P94" s="5" t="str">
        <f>VLOOKUP($A94,Table1[#All],11,FALSE)</f>
        <v>Complimentary Bus Parking | Max 5-6 buses</v>
      </c>
      <c r="Q94" s="5" t="str">
        <f>VLOOKUP($A94, Table1[#All],12,FALSE)</f>
        <v>3:00 PM | 12:00 PM</v>
      </c>
      <c r="R94" s="5" t="str">
        <f>VLOOKUP($A94, Table1[#All],13,FALSE)</f>
        <v>$25  per stay per room</v>
      </c>
      <c r="S94" s="5" t="str">
        <f>VLOOKUP($A94, Table1[#All],14,FALSE)</f>
        <v>72 hours</v>
      </c>
    </row>
    <row r="95" spans="1:19" ht="66" customHeight="1" x14ac:dyDescent="0.25">
      <c r="A95" s="5" t="s">
        <v>265</v>
      </c>
      <c r="B95" s="20" t="s">
        <v>266</v>
      </c>
      <c r="C95" s="5" t="s">
        <v>44</v>
      </c>
      <c r="D95" s="5" t="s">
        <v>176</v>
      </c>
      <c r="E95" s="4" t="s">
        <v>832</v>
      </c>
      <c r="F95" s="29" t="str">
        <f>VLOOKUP($A95,Table1[#All],2,FALSE)</f>
        <v>$169 | $174</v>
      </c>
      <c r="G95" s="5">
        <f>VLOOKUP($A95,Table1[#All],3,FALSE)</f>
        <v>0</v>
      </c>
      <c r="H95" s="5">
        <f>VLOOKUP($A95,Table1[#All],4,FALSE)</f>
        <v>0</v>
      </c>
      <c r="I95" s="5" t="str">
        <f>VLOOKUP($A95,Table1[#All],5,FALSE)</f>
        <v>Complimentary Wifi</v>
      </c>
      <c r="J95" s="5" t="str">
        <f>VLOOKUP($A95,Table1[#All],6,FALSE)</f>
        <v>Complimentary access to fitness center</v>
      </c>
      <c r="K95" s="5" t="str">
        <f>VLOOKUP($A95,Table1[#All],7,FALSE)</f>
        <v>Complimentary Breakfast</v>
      </c>
      <c r="L95" s="5" t="str">
        <f t="shared" si="3"/>
        <v>Complimentary Breakfast</v>
      </c>
      <c r="M95" s="5" t="str">
        <f>VLOOKUP($A95,Table1[#All],8,FALSE)</f>
        <v>Outdoor</v>
      </c>
      <c r="N95" s="5" t="str">
        <f>VLOOKUP($A95,Table1[#All],9,FALSE)</f>
        <v>MiniFridge Only</v>
      </c>
      <c r="O95" s="5" t="str">
        <f>VLOOKUP($A95,Table1[#All],10,FALSE)</f>
        <v>Complimentary Self Parking</v>
      </c>
      <c r="P95" s="5" t="str">
        <f>VLOOKUP($A95,Table1[#All],11,FALSE)</f>
        <v>Complimentary Bus Parking | Max 2 buses</v>
      </c>
      <c r="Q95" s="5" t="str">
        <f>VLOOKUP($A95, Table1[#All],12,FALSE)</f>
        <v>3:00 PM | 11: 00 AM</v>
      </c>
      <c r="R95" s="5" t="str">
        <f>VLOOKUP($A95, Table1[#All],13,FALSE)</f>
        <v>$100 per stay per room</v>
      </c>
      <c r="S95" s="5" t="str">
        <f>VLOOKUP($A95, Table1[#All],14,FALSE)</f>
        <v>72 hours</v>
      </c>
    </row>
    <row r="96" spans="1:19" ht="66" customHeight="1" x14ac:dyDescent="0.25">
      <c r="A96" s="5" t="s">
        <v>267</v>
      </c>
      <c r="B96" s="20" t="s">
        <v>268</v>
      </c>
      <c r="C96" s="5" t="s">
        <v>48</v>
      </c>
      <c r="D96" s="5" t="s">
        <v>269</v>
      </c>
      <c r="E96" s="23" t="s">
        <v>254</v>
      </c>
      <c r="F96" s="29">
        <f>VLOOKUP($A96,Table1[#All],2,FALSE)</f>
        <v>195</v>
      </c>
      <c r="G96" s="5">
        <f>VLOOKUP($A96,Table1[#All],3,FALSE)</f>
        <v>0</v>
      </c>
      <c r="H96" s="5">
        <f>VLOOKUP($A96,Table1[#All],4,FALSE)</f>
        <v>0</v>
      </c>
      <c r="I96" s="5" t="str">
        <f>VLOOKUP($A96,Table1[#All],5,FALSE)</f>
        <v>Complimentary Wifi</v>
      </c>
      <c r="J96" s="5" t="str">
        <f>VLOOKUP($A96,Table1[#All],6,FALSE)</f>
        <v>Complimentary access to fitness center</v>
      </c>
      <c r="K96" s="5" t="str">
        <f>VLOOKUP($A96,Table1[#All],7,FALSE)</f>
        <v>Complimentary Breakfast</v>
      </c>
      <c r="L96" s="5" t="str">
        <f t="shared" si="3"/>
        <v>Complimentary Breakfast</v>
      </c>
      <c r="M96" s="5">
        <f>VLOOKUP($A96,Table1[#All],8,FALSE)</f>
        <v>0</v>
      </c>
      <c r="N96" s="5">
        <f>VLOOKUP($A96,Table1[#All],9,FALSE)</f>
        <v>0</v>
      </c>
      <c r="O96" s="5" t="str">
        <f>VLOOKUP($A96,Table1[#All],10,FALSE)</f>
        <v>Complimentary Self Parking</v>
      </c>
      <c r="P96" s="5" t="str">
        <f>VLOOKUP($A96,Table1[#All],11,FALSE)</f>
        <v>Complimentary Bus Parking</v>
      </c>
      <c r="Q96" s="5" t="str">
        <f>VLOOKUP($A96, Table1[#All],12,FALSE)</f>
        <v>3:00 PM | 12:00 PM</v>
      </c>
      <c r="R96" s="5">
        <f>VLOOKUP($A96, Table1[#All],13,FALSE)</f>
        <v>0</v>
      </c>
      <c r="S96" s="5" t="str">
        <f>VLOOKUP($A96, Table1[#All],14,FALSE)</f>
        <v>72 hours</v>
      </c>
    </row>
    <row r="97" spans="1:19" ht="66" customHeight="1" x14ac:dyDescent="0.25">
      <c r="A97" s="5" t="s">
        <v>807</v>
      </c>
      <c r="B97" s="20" t="s">
        <v>445</v>
      </c>
      <c r="C97" s="5" t="s">
        <v>41</v>
      </c>
      <c r="D97" s="5" t="s">
        <v>27</v>
      </c>
      <c r="E97" s="4" t="s">
        <v>821</v>
      </c>
      <c r="F97" s="29" t="str">
        <f>VLOOKUP($A97,Table1[#All],2,FALSE)</f>
        <v>$134 | $140 | $150</v>
      </c>
      <c r="G97" s="5">
        <f>VLOOKUP($A97,Table1[#All],3,FALSE)</f>
        <v>0</v>
      </c>
      <c r="H97" s="5">
        <f>VLOOKUP($A97,Table1[#All],4,FALSE)</f>
        <v>0</v>
      </c>
      <c r="I97" s="5" t="str">
        <f>VLOOKUP($A97,Table1[#All],5,FALSE)</f>
        <v>Complimentary Wifi</v>
      </c>
      <c r="J97" s="5" t="str">
        <f>VLOOKUP($A97,Table1[#All],6,FALSE)</f>
        <v>Complimentary access to fitness center</v>
      </c>
      <c r="K97" s="5" t="str">
        <f>VLOOKUP($A97,Table1[#All],7,FALSE)</f>
        <v>Complimentary Breakfast</v>
      </c>
      <c r="L97" s="5" t="str">
        <f t="shared" ref="L97" si="6">IF(K97=0, "Not Available",K97)</f>
        <v>Complimentary Breakfast</v>
      </c>
      <c r="M97" s="5" t="str">
        <f>VLOOKUP($A97,Table1[#All],8,FALSE)</f>
        <v>Outdoor</v>
      </c>
      <c r="N97" s="5" t="str">
        <f>VLOOKUP($A97,Table1[#All],9,FALSE)</f>
        <v>Microwave and MiniFridge</v>
      </c>
      <c r="O97" s="5" t="str">
        <f>VLOOKUP($A97,Table1[#All],10,FALSE)</f>
        <v>Complimentary Self Parking</v>
      </c>
      <c r="P97" s="5" t="str">
        <f>VLOOKUP($A97,Table1[#All],11,FALSE)</f>
        <v>Complimentary Bus Parking |4-6 buses</v>
      </c>
      <c r="Q97" s="5" t="str">
        <f>VLOOKUP($A97, Table1[#All],12,FALSE)</f>
        <v>3:00 PM | 11:00 AM</v>
      </c>
      <c r="R97" s="5" t="str">
        <f>VLOOKUP($A97, Table1[#All],13,FALSE)</f>
        <v>$25 per stay per room</v>
      </c>
      <c r="S97" s="5" t="str">
        <f>VLOOKUP($A97, Table1[#All],14,FALSE)</f>
        <v>72 hours</v>
      </c>
    </row>
    <row r="98" spans="1:19" ht="66" customHeight="1" x14ac:dyDescent="0.25">
      <c r="A98" s="5" t="s">
        <v>270</v>
      </c>
      <c r="B98" s="20" t="s">
        <v>223</v>
      </c>
      <c r="C98" s="5" t="s">
        <v>35</v>
      </c>
      <c r="D98" s="5" t="s">
        <v>142</v>
      </c>
      <c r="E98" s="4" t="s">
        <v>721</v>
      </c>
      <c r="F98" s="29" t="str">
        <f>VLOOKUP($A98,Table1[#All],2,FALSE)</f>
        <v>$146 | $156 | $166</v>
      </c>
      <c r="G98" s="5">
        <f>VLOOKUP($A98,Table1[#All],3,FALSE)</f>
        <v>0</v>
      </c>
      <c r="H98" s="5">
        <f>VLOOKUP($A98,Table1[#All],4,FALSE)</f>
        <v>0</v>
      </c>
      <c r="I98" s="5" t="str">
        <f>VLOOKUP($A98,Table1[#All],5,FALSE)</f>
        <v>Complimentary Wifi</v>
      </c>
      <c r="J98" s="5" t="str">
        <f>VLOOKUP($A98,Table1[#All],6,FALSE)</f>
        <v>Complimentary access to fitness center</v>
      </c>
      <c r="K98" s="5" t="str">
        <f>VLOOKUP($A98,Table1[#All],7,FALSE)</f>
        <v>Complimentary Breakfast</v>
      </c>
      <c r="L98" s="5" t="str">
        <f t="shared" si="3"/>
        <v>Complimentary Breakfast</v>
      </c>
      <c r="M98" s="5" t="str">
        <f>VLOOKUP($A98,Table1[#All],8,FALSE)</f>
        <v>Indoor</v>
      </c>
      <c r="N98" s="5" t="str">
        <f>VLOOKUP($A98,Table1[#All],9,FALSE)</f>
        <v>Microwave and MiniFridge</v>
      </c>
      <c r="O98" s="5" t="str">
        <f>VLOOKUP($A98,Table1[#All],10,FALSE)</f>
        <v>Complimentary Self Parking</v>
      </c>
      <c r="P98" s="5" t="str">
        <f>VLOOKUP($A98,Table1[#All],11,FALSE)</f>
        <v>Complimentary Bus Parking | Max 4 buses</v>
      </c>
      <c r="Q98" s="5" t="str">
        <f>VLOOKUP($A98, Table1[#All],12,FALSE)</f>
        <v>3:00 PM | 12:00 PM</v>
      </c>
      <c r="R98" s="5" t="str">
        <f>VLOOKUP($A98, Table1[#All],13,FALSE)</f>
        <v>$25 per stay per room</v>
      </c>
      <c r="S98" s="5" t="str">
        <f>VLOOKUP($A98, Table1[#All],14,FALSE)</f>
        <v>72 hours</v>
      </c>
    </row>
    <row r="99" spans="1:19" ht="66" customHeight="1" x14ac:dyDescent="0.25">
      <c r="A99" s="5" t="s">
        <v>271</v>
      </c>
      <c r="B99" s="20" t="s">
        <v>272</v>
      </c>
      <c r="C99" s="5" t="s">
        <v>26</v>
      </c>
      <c r="D99" s="5" t="s">
        <v>78</v>
      </c>
      <c r="E99" s="4" t="s">
        <v>773</v>
      </c>
      <c r="F99" s="29" t="str">
        <f>VLOOKUP($A99,Table1[#All],2,FALSE)</f>
        <v>$139 | $149 | $159</v>
      </c>
      <c r="G99" s="5">
        <f>VLOOKUP($A99,Table1[#All],3,FALSE)</f>
        <v>0</v>
      </c>
      <c r="H99" s="5">
        <f>VLOOKUP($A99,Table1[#All],4,FALSE)</f>
        <v>0</v>
      </c>
      <c r="I99" s="5" t="str">
        <f>VLOOKUP($A99,Table1[#All],5,FALSE)</f>
        <v>Complimentary Wifi</v>
      </c>
      <c r="J99" s="5" t="str">
        <f>VLOOKUP($A99,Table1[#All],6,FALSE)</f>
        <v>Complimentary access to fitness center</v>
      </c>
      <c r="K99" s="5" t="str">
        <f>VLOOKUP($A99,Table1[#All],7,FALSE)</f>
        <v>Complimentary Breakfast</v>
      </c>
      <c r="L99" s="5" t="str">
        <f t="shared" si="3"/>
        <v>Complimentary Breakfast</v>
      </c>
      <c r="M99" s="5" t="str">
        <f>VLOOKUP($A99,Table1[#All],8,FALSE)</f>
        <v>Outdoor</v>
      </c>
      <c r="N99" s="5" t="str">
        <f>VLOOKUP($A99,Table1[#All],9,FALSE)</f>
        <v>Microwave and MiniFridge</v>
      </c>
      <c r="O99" s="5" t="str">
        <f>VLOOKUP($A99,Table1[#All],10,FALSE)</f>
        <v>Complimentary Self Parking</v>
      </c>
      <c r="P99" s="5" t="str">
        <f>VLOOKUP($A99,Table1[#All],11,FALSE)</f>
        <v>Complimentary Bus Parking | Max 1 bus</v>
      </c>
      <c r="Q99" s="5" t="str">
        <f>VLOOKUP($A99, Table1[#All],12,FALSE)</f>
        <v>3:00 PM | 11:00 AM</v>
      </c>
      <c r="R99" s="5" t="str">
        <f>VLOOKUP($A99, Table1[#All],13,FALSE)</f>
        <v>$150 per stay per room</v>
      </c>
      <c r="S99" s="5" t="str">
        <f>VLOOKUP($A99, Table1[#All],14,FALSE)</f>
        <v>72 hours</v>
      </c>
    </row>
    <row r="100" spans="1:19" ht="66" customHeight="1" x14ac:dyDescent="0.25">
      <c r="A100" s="5" t="s">
        <v>273</v>
      </c>
      <c r="B100" s="20" t="s">
        <v>274</v>
      </c>
      <c r="C100" s="5" t="s">
        <v>41</v>
      </c>
      <c r="D100" s="5" t="s">
        <v>142</v>
      </c>
      <c r="E100" s="4" t="s">
        <v>872</v>
      </c>
      <c r="F100" s="29">
        <f>VLOOKUP($A100,Table1[#All],2,FALSE)</f>
        <v>149</v>
      </c>
      <c r="G100" s="5">
        <f>VLOOKUP($A100,Table1[#All],3,FALSE)</f>
        <v>0</v>
      </c>
      <c r="H100" s="5" t="str">
        <f>VLOOKUP($A100,Table1[#All],4,FALSE)</f>
        <v xml:space="preserve">King Suite </v>
      </c>
      <c r="I100" s="5" t="str">
        <f>VLOOKUP($A100,Table1[#All],5,FALSE)</f>
        <v>Complimentary Wifi</v>
      </c>
      <c r="J100" s="5" t="str">
        <f>VLOOKUP($A100,Table1[#All],6,FALSE)</f>
        <v>Complimentary access to fitness center</v>
      </c>
      <c r="K100" s="5" t="str">
        <f>VLOOKUP($A100,Table1[#All],7,FALSE)</f>
        <v>Complimentary Breakfast</v>
      </c>
      <c r="L100" s="5" t="str">
        <f t="shared" si="3"/>
        <v>Complimentary Breakfast</v>
      </c>
      <c r="M100" s="5" t="str">
        <f>VLOOKUP($A100,Table1[#All],8,FALSE)</f>
        <v>Outdoor</v>
      </c>
      <c r="N100" s="5" t="str">
        <f>VLOOKUP($A100,Table1[#All],9,FALSE)</f>
        <v>Kitchenette</v>
      </c>
      <c r="O100" s="5" t="str">
        <f>VLOOKUP($A100,Table1[#All],10,FALSE)</f>
        <v>Complimentary Self Parking</v>
      </c>
      <c r="P100" s="5" t="str">
        <f>VLOOKUP($A100,Table1[#All],11,FALSE)</f>
        <v>Complimentary Bus Parking | 4-5 Spaces `</v>
      </c>
      <c r="Q100" s="5" t="str">
        <f>VLOOKUP($A100, Table1[#All],12,FALSE)</f>
        <v>3:00 PM | 11:00 AM</v>
      </c>
      <c r="R100" s="5" t="str">
        <f>VLOOKUP($A100, Table1[#All],13,FALSE)</f>
        <v>$20 per stay per room</v>
      </c>
      <c r="S100" s="5" t="str">
        <f>VLOOKUP($A100, Table1[#All],14,FALSE)</f>
        <v>72 hours</v>
      </c>
    </row>
    <row r="101" spans="1:19" ht="66" customHeight="1" x14ac:dyDescent="0.25">
      <c r="A101" s="5" t="s">
        <v>275</v>
      </c>
      <c r="B101" s="20" t="s">
        <v>242</v>
      </c>
      <c r="C101" s="5" t="s">
        <v>21</v>
      </c>
      <c r="D101" s="5" t="s">
        <v>56</v>
      </c>
      <c r="E101" s="4" t="s">
        <v>276</v>
      </c>
      <c r="F101" s="29" t="str">
        <f>VLOOKUP($A101,Table1[#All],2,FALSE)</f>
        <v>$246 | $256</v>
      </c>
      <c r="G101" s="5">
        <f>VLOOKUP($A101,Table1[#All],3,FALSE)</f>
        <v>0</v>
      </c>
      <c r="H101" s="5">
        <f>VLOOKUP($A101,Table1[#All],4,FALSE)</f>
        <v>0</v>
      </c>
      <c r="I101" s="5" t="str">
        <f>VLOOKUP($A101,Table1[#All],5,FALSE)</f>
        <v>Complimentary Wifi</v>
      </c>
      <c r="J101" s="5" t="str">
        <f>VLOOKUP($A101,Table1[#All],6,FALSE)</f>
        <v>Complimentary access to fitness center</v>
      </c>
      <c r="K101" s="5" t="str">
        <f>VLOOKUP($A101,Table1[#All],7,FALSE)</f>
        <v>Complimentary Breakfast</v>
      </c>
      <c r="L101" s="5" t="str">
        <f t="shared" si="3"/>
        <v>Complimentary Breakfast</v>
      </c>
      <c r="M101" s="5" t="str">
        <f>VLOOKUP($A101,Table1[#All],8,FALSE)</f>
        <v>Outdoor</v>
      </c>
      <c r="N101" s="5" t="str">
        <f>VLOOKUP($A101,Table1[#All],9,FALSE)</f>
        <v>Full Kitchen</v>
      </c>
      <c r="O101" s="5" t="str">
        <f>VLOOKUP($A101,Table1[#All],10,FALSE)</f>
        <v>Valet Parking: $58  per night per car</v>
      </c>
      <c r="P101" s="5" t="str">
        <f>VLOOKUP($A101,Table1[#All],11,FALSE)</f>
        <v>$75 per night per bus | Reservation required</v>
      </c>
      <c r="Q101" s="5" t="str">
        <f>VLOOKUP($A101, Table1[#All],12,FALSE)</f>
        <v>4:00 PM | 11:00 AM</v>
      </c>
      <c r="R101" s="5" t="str">
        <f>VLOOKUP($A101, Table1[#All],13,FALSE)</f>
        <v>$75 per night per room</v>
      </c>
      <c r="S101" s="5" t="str">
        <f>VLOOKUP($A101, Table1[#All],14,FALSE)</f>
        <v>72 hours</v>
      </c>
    </row>
    <row r="102" spans="1:19" ht="66" customHeight="1" x14ac:dyDescent="0.25">
      <c r="A102" s="5" t="s">
        <v>277</v>
      </c>
      <c r="B102" s="20" t="s">
        <v>213</v>
      </c>
      <c r="C102" s="5" t="s">
        <v>93</v>
      </c>
      <c r="D102" s="5" t="s">
        <v>78</v>
      </c>
      <c r="E102" s="4" t="s">
        <v>114</v>
      </c>
      <c r="F102" s="29">
        <f>VLOOKUP($A102,Table1[#All],2,FALSE)</f>
        <v>159</v>
      </c>
      <c r="G102" s="5">
        <f>VLOOKUP($A102,Table1[#All],3,FALSE)</f>
        <v>0</v>
      </c>
      <c r="H102" s="5">
        <f>VLOOKUP($A102,Table1[#All],4,FALSE)</f>
        <v>0</v>
      </c>
      <c r="I102" s="5" t="str">
        <f>VLOOKUP($A102,Table1[#All],5,FALSE)</f>
        <v>Complimentary Wifi</v>
      </c>
      <c r="J102" s="5" t="str">
        <f>VLOOKUP($A102,Table1[#All],6,FALSE)</f>
        <v>Complimentary access to fitness center</v>
      </c>
      <c r="K102" s="5" t="str">
        <f>VLOOKUP($A102,Table1[#All],7,FALSE)</f>
        <v>Complimentary Breakfast</v>
      </c>
      <c r="L102" s="5" t="str">
        <f t="shared" si="3"/>
        <v>Complimentary Breakfast</v>
      </c>
      <c r="M102" s="5" t="str">
        <f>VLOOKUP($A102,Table1[#All],8,FALSE)</f>
        <v>Indoor</v>
      </c>
      <c r="N102" s="5" t="str">
        <f>VLOOKUP($A102,Table1[#All],9,FALSE)</f>
        <v>Full Kitchen</v>
      </c>
      <c r="O102" s="5" t="str">
        <f>VLOOKUP($A102,Table1[#All],10,FALSE)</f>
        <v>Complimentary Self Parking</v>
      </c>
      <c r="P102" s="5" t="str">
        <f>VLOOKUP($A102,Table1[#All],11,FALSE)</f>
        <v>Complimentary Bus Parking | Max 4 Buses</v>
      </c>
      <c r="Q102" s="5" t="str">
        <f>VLOOKUP($A102, Table1[#All],12,FALSE)</f>
        <v>3:00 PM | 11:00 AM</v>
      </c>
      <c r="R102" s="5" t="str">
        <f>VLOOKUP($A102, Table1[#All],13,FALSE)</f>
        <v>$35 per night per room | 3 nights or more $100 per stay per room</v>
      </c>
      <c r="S102" s="5" t="str">
        <f>VLOOKUP($A102, Table1[#All],14,FALSE)</f>
        <v>72 hours</v>
      </c>
    </row>
    <row r="103" spans="1:19" ht="66" customHeight="1" x14ac:dyDescent="0.25">
      <c r="A103" s="5" t="s">
        <v>278</v>
      </c>
      <c r="B103" s="20" t="s">
        <v>279</v>
      </c>
      <c r="C103" s="5" t="s">
        <v>35</v>
      </c>
      <c r="D103" s="5" t="s">
        <v>151</v>
      </c>
      <c r="E103" s="4" t="s">
        <v>280</v>
      </c>
      <c r="F103" s="29">
        <f>VLOOKUP($A103,Table1[#All],2,FALSE)</f>
        <v>186</v>
      </c>
      <c r="G103" s="5">
        <f>VLOOKUP($A103,Table1[#All],3,FALSE)</f>
        <v>0</v>
      </c>
      <c r="H103" s="5">
        <f>VLOOKUP($A103,Table1[#All],4,FALSE)</f>
        <v>0</v>
      </c>
      <c r="I103" s="5" t="str">
        <f>VLOOKUP($A103,Table1[#All],5,FALSE)</f>
        <v>Complimentary Wifi</v>
      </c>
      <c r="J103" s="5" t="str">
        <f>VLOOKUP($A103,Table1[#All],6,FALSE)</f>
        <v>Complimentary access to fitness center</v>
      </c>
      <c r="K103" s="5" t="str">
        <f>VLOOKUP($A103,Table1[#All],7,FALSE)</f>
        <v>Complimentary Breakfast</v>
      </c>
      <c r="L103" s="5" t="str">
        <f t="shared" si="3"/>
        <v>Complimentary Breakfast</v>
      </c>
      <c r="M103" s="5" t="str">
        <f>VLOOKUP($A103,Table1[#All],8,FALSE)</f>
        <v>Indoor</v>
      </c>
      <c r="N103" s="5" t="str">
        <f>VLOOKUP($A103,Table1[#All],9,FALSE)</f>
        <v>Full Kitchen</v>
      </c>
      <c r="O103" s="5" t="str">
        <f>VLOOKUP($A103,Table1[#All],10,FALSE)</f>
        <v>Self Parking: $15 per night per car</v>
      </c>
      <c r="P103" s="5" t="str">
        <f>VLOOKUP($A103,Table1[#All],11,FALSE)</f>
        <v>Not Available</v>
      </c>
      <c r="Q103" s="5" t="str">
        <f>VLOOKUP($A103, Table1[#All],12,FALSE)</f>
        <v>3:00 PM | 12:00 PM</v>
      </c>
      <c r="R103" s="5" t="str">
        <f>VLOOKUP($A103, Table1[#All],13,FALSE)</f>
        <v>$30 per night per room</v>
      </c>
      <c r="S103" s="5" t="str">
        <f>VLOOKUP($A103, Table1[#All],14,FALSE)</f>
        <v>72 hours</v>
      </c>
    </row>
    <row r="104" spans="1:19" ht="66" customHeight="1" x14ac:dyDescent="0.25">
      <c r="A104" s="5" t="s">
        <v>281</v>
      </c>
      <c r="B104" s="20" t="s">
        <v>282</v>
      </c>
      <c r="C104" s="5" t="s">
        <v>89</v>
      </c>
      <c r="D104" s="5" t="s">
        <v>136</v>
      </c>
      <c r="E104" s="23" t="s">
        <v>283</v>
      </c>
      <c r="F104" s="29">
        <f>VLOOKUP($A104,Table1[#All],2,FALSE)</f>
        <v>115</v>
      </c>
      <c r="G104" s="5">
        <f>VLOOKUP($A104,Table1[#All],3,FALSE)</f>
        <v>0</v>
      </c>
      <c r="H104" s="5">
        <f>VLOOKUP($A104,Table1[#All],4,FALSE)</f>
        <v>0</v>
      </c>
      <c r="I104" s="5" t="str">
        <f>VLOOKUP($A104,Table1[#All],5,FALSE)</f>
        <v>Complimentary Wifi</v>
      </c>
      <c r="J104" s="5" t="str">
        <f>VLOOKUP($A104,Table1[#All],6,FALSE)</f>
        <v>Complimentary access to fitness center</v>
      </c>
      <c r="K104" s="5" t="str">
        <f>VLOOKUP($A104,Table1[#All],7,FALSE)</f>
        <v>Complimentary Breakfast</v>
      </c>
      <c r="L104" s="5" t="str">
        <f t="shared" si="3"/>
        <v>Complimentary Breakfast</v>
      </c>
      <c r="M104" s="5">
        <f>VLOOKUP($A104,Table1[#All],8,FALSE)</f>
        <v>0</v>
      </c>
      <c r="N104" s="5">
        <f>VLOOKUP($A104,Table1[#All],9,FALSE)</f>
        <v>0</v>
      </c>
      <c r="O104" s="5" t="str">
        <f>VLOOKUP($A104,Table1[#All],10,FALSE)</f>
        <v>Complimentary Self Parking</v>
      </c>
      <c r="P104" s="5" t="str">
        <f>VLOOKUP($A104,Table1[#All],11,FALSE)</f>
        <v>Complimentary Bus Parking</v>
      </c>
      <c r="Q104" s="5" t="str">
        <f>VLOOKUP($A104, Table1[#All],12,FALSE)</f>
        <v>3:00 PM | 11:00 AM</v>
      </c>
      <c r="R104" s="5">
        <f>VLOOKUP($A104, Table1[#All],13,FALSE)</f>
        <v>0</v>
      </c>
      <c r="S104" s="5" t="str">
        <f>VLOOKUP($A104, Table1[#All],14,FALSE)</f>
        <v>72 hours</v>
      </c>
    </row>
    <row r="105" spans="1:19" ht="66" customHeight="1" x14ac:dyDescent="0.25">
      <c r="A105" s="4" t="s">
        <v>284</v>
      </c>
      <c r="B105" s="20" t="s">
        <v>285</v>
      </c>
      <c r="C105" s="4" t="s">
        <v>48</v>
      </c>
      <c r="D105" s="4" t="s">
        <v>125</v>
      </c>
      <c r="E105" s="4" t="s">
        <v>286</v>
      </c>
      <c r="F105" s="29">
        <f>VLOOKUP($A105,Table1[#All],2,FALSE)</f>
        <v>229</v>
      </c>
      <c r="G105" s="5">
        <f>VLOOKUP($A105,Table1[#All],3,FALSE)</f>
        <v>0</v>
      </c>
      <c r="H105" s="5">
        <f>VLOOKUP($A105,Table1[#All],4,FALSE)</f>
        <v>0</v>
      </c>
      <c r="I105" s="5" t="str">
        <f>VLOOKUP($A105,Table1[#All],5,FALSE)</f>
        <v>Complimentary Wifi</v>
      </c>
      <c r="J105" s="5" t="str">
        <f>VLOOKUP($A105,Table1[#All],6,FALSE)</f>
        <v>Complimentary access to fitness center</v>
      </c>
      <c r="K105" s="5" t="str">
        <f>VLOOKUP($A105,Table1[#All],7,FALSE)</f>
        <v>Complimentary Breakfast</v>
      </c>
      <c r="L105" s="5" t="str">
        <f t="shared" si="3"/>
        <v>Complimentary Breakfast</v>
      </c>
      <c r="M105" s="5" t="str">
        <f>VLOOKUP($A105,Table1[#All],8,FALSE)</f>
        <v>Outdoor</v>
      </c>
      <c r="N105" s="5" t="str">
        <f>VLOOKUP($A105,Table1[#All],9,FALSE)</f>
        <v>Kitchenette</v>
      </c>
      <c r="O105" s="5" t="str">
        <f>VLOOKUP($A105,Table1[#All],10,FALSE)</f>
        <v>Complimentary Self Parking</v>
      </c>
      <c r="P105" s="5" t="str">
        <f>VLOOKUP($A105,Table1[#All],11,FALSE)</f>
        <v xml:space="preserve">Complimentary Bus Parking | Max 2 buses </v>
      </c>
      <c r="Q105" s="5" t="str">
        <f>VLOOKUP($A105, Table1[#All],12,FALSE)</f>
        <v>4:00 PM | 11:00 AM</v>
      </c>
      <c r="R105" s="5" t="str">
        <f>VLOOKUP($A105, Table1[#All],13,FALSE)</f>
        <v>N/A</v>
      </c>
      <c r="S105" s="5" t="str">
        <f>VLOOKUP($A105, Table1[#All],14,FALSE)</f>
        <v>72 hours</v>
      </c>
    </row>
    <row r="106" spans="1:19" ht="66" customHeight="1" x14ac:dyDescent="0.25">
      <c r="A106" s="4" t="s">
        <v>287</v>
      </c>
      <c r="B106" s="20" t="s">
        <v>253</v>
      </c>
      <c r="C106" s="2" t="s">
        <v>41</v>
      </c>
      <c r="D106" s="2" t="s">
        <v>142</v>
      </c>
      <c r="E106" s="4" t="s">
        <v>114</v>
      </c>
      <c r="F106" s="29">
        <f>VLOOKUP($A106,Table1[#All],2,FALSE)</f>
        <v>159</v>
      </c>
      <c r="G106" s="5">
        <f>VLOOKUP($A106,Table1[#All],3,FALSE)</f>
        <v>0</v>
      </c>
      <c r="H106" s="5">
        <f>VLOOKUP($A106,Table1[#All],4,FALSE)</f>
        <v>0</v>
      </c>
      <c r="I106" s="5" t="str">
        <f>VLOOKUP($A106,Table1[#All],5,FALSE)</f>
        <v>Complimentary Wifi</v>
      </c>
      <c r="J106" s="5" t="str">
        <f>VLOOKUP($A106,Table1[#All],6,FALSE)</f>
        <v>Complimentary access to fitness center</v>
      </c>
      <c r="K106" s="5" t="str">
        <f>VLOOKUP($A106,Table1[#All],7,FALSE)</f>
        <v>Complimentary Breakfast</v>
      </c>
      <c r="L106" s="5" t="str">
        <f t="shared" si="3"/>
        <v>Complimentary Breakfast</v>
      </c>
      <c r="M106" s="5" t="str">
        <f>VLOOKUP($A106,Table1[#All],8,FALSE)</f>
        <v>Outdoor</v>
      </c>
      <c r="N106" s="5" t="str">
        <f>VLOOKUP($A106,Table1[#All],9,FALSE)</f>
        <v>Kitchenette</v>
      </c>
      <c r="O106" s="5" t="str">
        <f>VLOOKUP($A106,Table1[#All],10,FALSE)</f>
        <v>Complimentary Self Parking</v>
      </c>
      <c r="P106" s="5" t="str">
        <f>VLOOKUP($A106,Table1[#All],11,FALSE)</f>
        <v>Not Available</v>
      </c>
      <c r="Q106" s="5" t="str">
        <f>VLOOKUP($A106, Table1[#All],12,FALSE)</f>
        <v>3:00 PM | 11:00 AM</v>
      </c>
      <c r="R106" s="5" t="str">
        <f>VLOOKUP($A106, Table1[#All],13,FALSE)</f>
        <v>$50 per stay per room</v>
      </c>
      <c r="S106" s="5" t="str">
        <f>VLOOKUP($A106, Table1[#All],14,FALSE)</f>
        <v>72 hours</v>
      </c>
    </row>
    <row r="107" spans="1:19" ht="66" customHeight="1" x14ac:dyDescent="0.25">
      <c r="A107" s="4" t="s">
        <v>288</v>
      </c>
      <c r="B107" s="20" t="s">
        <v>289</v>
      </c>
      <c r="C107" s="2" t="s">
        <v>41</v>
      </c>
      <c r="D107" s="2" t="s">
        <v>142</v>
      </c>
      <c r="E107" s="4" t="s">
        <v>290</v>
      </c>
      <c r="F107" s="29" t="str">
        <f>VLOOKUP($A107,Table1[#All],2,FALSE)</f>
        <v>$149 | $159</v>
      </c>
      <c r="G107" s="5">
        <f>VLOOKUP($A107,Table1[#All],3,FALSE)</f>
        <v>0</v>
      </c>
      <c r="H107" s="5">
        <f>VLOOKUP($A107,Table1[#All],4,FALSE)</f>
        <v>0</v>
      </c>
      <c r="I107" s="5" t="str">
        <f>VLOOKUP($A107,Table1[#All],5,FALSE)</f>
        <v>Complimentary Wifi</v>
      </c>
      <c r="J107" s="5" t="str">
        <f>VLOOKUP($A107,Table1[#All],6,FALSE)</f>
        <v>Complimentary access to fitness center</v>
      </c>
      <c r="K107" s="5" t="str">
        <f>VLOOKUP($A107,Table1[#All],7,FALSE)</f>
        <v>Complimentary Breakfast</v>
      </c>
      <c r="L107" s="5" t="str">
        <f t="shared" si="3"/>
        <v>Complimentary Breakfast</v>
      </c>
      <c r="M107" s="5" t="str">
        <f>VLOOKUP($A107,Table1[#All],8,FALSE)</f>
        <v>Outdoor</v>
      </c>
      <c r="N107" s="5" t="str">
        <f>VLOOKUP($A107,Table1[#All],9,FALSE)</f>
        <v>Kitchenette</v>
      </c>
      <c r="O107" s="5" t="str">
        <f>VLOOKUP($A107,Table1[#All],10,FALSE)</f>
        <v>Complimentary Self Parking</v>
      </c>
      <c r="P107" s="5" t="str">
        <f>VLOOKUP($A107,Table1[#All],11,FALSE)</f>
        <v>Complimentary Bus Parking | Max 1 bus</v>
      </c>
      <c r="Q107" s="5" t="str">
        <f>VLOOKUP($A107, Table1[#All],12,FALSE)</f>
        <v>3:00 PM | 11:00 AM</v>
      </c>
      <c r="R107" s="5" t="str">
        <f>VLOOKUP($A107, Table1[#All],13,FALSE)</f>
        <v>$50 per stay per room</v>
      </c>
      <c r="S107" s="5" t="str">
        <f>VLOOKUP($A107, Table1[#All],14,FALSE)</f>
        <v>72 hours</v>
      </c>
    </row>
    <row r="108" spans="1:19" ht="66" customHeight="1" x14ac:dyDescent="0.25">
      <c r="A108" s="4" t="s">
        <v>291</v>
      </c>
      <c r="B108" s="20" t="s">
        <v>65</v>
      </c>
      <c r="C108" s="4" t="s">
        <v>26</v>
      </c>
      <c r="D108" s="4" t="s">
        <v>78</v>
      </c>
      <c r="E108" s="4" t="s">
        <v>180</v>
      </c>
      <c r="F108" s="29">
        <f>VLOOKUP($A108,Table1[#All],2,FALSE)</f>
        <v>179</v>
      </c>
      <c r="G108" s="5">
        <f>VLOOKUP($A108,Table1[#All],3,FALSE)</f>
        <v>0</v>
      </c>
      <c r="H108" s="5">
        <f>VLOOKUP($A108,Table1[#All],4,FALSE)</f>
        <v>0</v>
      </c>
      <c r="I108" s="5" t="str">
        <f>VLOOKUP($A108,Table1[#All],5,FALSE)</f>
        <v>Complimentary Wifi</v>
      </c>
      <c r="J108" s="5" t="str">
        <f>VLOOKUP($A108,Table1[#All],6,FALSE)</f>
        <v>Complimentary access to fitness center</v>
      </c>
      <c r="K108" s="5" t="str">
        <f>VLOOKUP($A108,Table1[#All],7,FALSE)</f>
        <v>Complimentary Breakfast</v>
      </c>
      <c r="L108" s="5" t="str">
        <f t="shared" si="3"/>
        <v>Complimentary Breakfast</v>
      </c>
      <c r="M108" s="5" t="str">
        <f>VLOOKUP($A108,Table1[#All],8,FALSE)</f>
        <v>Outdoor</v>
      </c>
      <c r="N108" s="5" t="str">
        <f>VLOOKUP($A108,Table1[#All],9,FALSE)</f>
        <v>Kitchenette</v>
      </c>
      <c r="O108" s="5" t="str">
        <f>VLOOKUP($A108,Table1[#All],10,FALSE)</f>
        <v>Complimentary Self Parking</v>
      </c>
      <c r="P108" s="5" t="str">
        <f>VLOOKUP($A108,Table1[#All],11,FALSE)</f>
        <v>Complimentary Bus Parking | Max 3-4 buses first come first serve.</v>
      </c>
      <c r="Q108" s="5" t="str">
        <f>VLOOKUP($A108, Table1[#All],12,FALSE)</f>
        <v>3:00 PM | 12:00 PM</v>
      </c>
      <c r="R108" s="5" t="str">
        <f>VLOOKUP($A108, Table1[#All],13,FALSE)</f>
        <v>$20 per night per room</v>
      </c>
      <c r="S108" s="5" t="str">
        <f>VLOOKUP($A108, Table1[#All],14,FALSE)</f>
        <v>72 hours</v>
      </c>
    </row>
    <row r="109" spans="1:19" ht="66" customHeight="1" x14ac:dyDescent="0.25">
      <c r="A109" s="4" t="s">
        <v>292</v>
      </c>
      <c r="B109" s="20" t="s">
        <v>156</v>
      </c>
      <c r="C109" s="4" t="s">
        <v>44</v>
      </c>
      <c r="D109" s="4" t="s">
        <v>293</v>
      </c>
      <c r="E109" s="4" t="s">
        <v>63</v>
      </c>
      <c r="F109" s="29">
        <f>VLOOKUP($A109,Table1[#All],2,FALSE)</f>
        <v>139</v>
      </c>
      <c r="G109" s="5">
        <f>VLOOKUP($A109,Table1[#All],3,FALSE)</f>
        <v>0</v>
      </c>
      <c r="H109" s="5" t="str">
        <f>VLOOKUP($A109,Table1[#All],4,FALSE)</f>
        <v>Curtain separating living area &amp; bedroom</v>
      </c>
      <c r="I109" s="5" t="str">
        <f>VLOOKUP($A109,Table1[#All],5,FALSE)</f>
        <v>Complimentary Wifi</v>
      </c>
      <c r="J109" s="5" t="str">
        <f>VLOOKUP($A109,Table1[#All],6,FALSE)</f>
        <v>Complimentary access to fitness center</v>
      </c>
      <c r="K109" s="5" t="str">
        <f>VLOOKUP($A109,Table1[#All],7,FALSE)</f>
        <v>Complimentary Breakfast</v>
      </c>
      <c r="L109" s="5" t="str">
        <f t="shared" si="3"/>
        <v>Complimentary Breakfast</v>
      </c>
      <c r="M109" s="5" t="str">
        <f>VLOOKUP($A109,Table1[#All],8,FALSE)</f>
        <v>Outdoor</v>
      </c>
      <c r="N109" s="5" t="str">
        <f>VLOOKUP($A109,Table1[#All],9,FALSE)</f>
        <v>Full Kitchen</v>
      </c>
      <c r="O109" s="5" t="str">
        <f>VLOOKUP($A109,Table1[#All],10,FALSE)</f>
        <v>Complimentary Self Parking</v>
      </c>
      <c r="P109" s="5" t="str">
        <f>VLOOKUP($A109,Table1[#All],11,FALSE)</f>
        <v>Complimentary Bus Parking</v>
      </c>
      <c r="Q109" s="5" t="str">
        <f>VLOOKUP($A109, Table1[#All],12,FALSE)</f>
        <v>3:00 PM | 11:00 AM</v>
      </c>
      <c r="R109" s="5" t="str">
        <f>VLOOKUP($A109, Table1[#All],13,FALSE)</f>
        <v>$65 per stay per room</v>
      </c>
      <c r="S109" s="5" t="str">
        <f>VLOOKUP($A109, Table1[#All],14,FALSE)</f>
        <v>72 hours</v>
      </c>
    </row>
    <row r="110" spans="1:19" ht="66" customHeight="1" x14ac:dyDescent="0.25">
      <c r="A110" s="5" t="s">
        <v>294</v>
      </c>
      <c r="B110" s="20" t="s">
        <v>295</v>
      </c>
      <c r="C110" s="5" t="s">
        <v>41</v>
      </c>
      <c r="D110" s="5" t="s">
        <v>142</v>
      </c>
      <c r="E110" s="4" t="s">
        <v>296</v>
      </c>
      <c r="F110" s="29" t="str">
        <f>VLOOKUP($A110,Table1[#All],2,FALSE)</f>
        <v>$144 | $164</v>
      </c>
      <c r="G110" s="5">
        <f>VLOOKUP($A110,Table1[#All],3,FALSE)</f>
        <v>0</v>
      </c>
      <c r="H110" s="5" t="str">
        <f>VLOOKUP($A110,Table1[#All],4,FALSE)</f>
        <v xml:space="preserve">yes - both room types </v>
      </c>
      <c r="I110" s="5" t="str">
        <f>VLOOKUP($A110,Table1[#All],5,FALSE)</f>
        <v>Complimentary Wifi</v>
      </c>
      <c r="J110" s="5" t="str">
        <f>VLOOKUP($A110,Table1[#All],6,FALSE)</f>
        <v>Complimentary access to fitness center</v>
      </c>
      <c r="K110" s="5" t="str">
        <f>VLOOKUP($A110,Table1[#All],7,FALSE)</f>
        <v>Complimentary Breakfast</v>
      </c>
      <c r="L110" s="5" t="str">
        <f t="shared" si="3"/>
        <v>Complimentary Breakfast</v>
      </c>
      <c r="M110" s="5" t="str">
        <f>VLOOKUP($A110,Table1[#All],8,FALSE)</f>
        <v>Outdoor</v>
      </c>
      <c r="N110" s="5" t="str">
        <f>VLOOKUP($A110,Table1[#All],9,FALSE)</f>
        <v>Full Kitchen</v>
      </c>
      <c r="O110" s="5" t="str">
        <f>VLOOKUP($A110,Table1[#All],10,FALSE)</f>
        <v>Complimentary Self Parking</v>
      </c>
      <c r="P110" s="5" t="str">
        <f>VLOOKUP($A110,Table1[#All],11,FALSE)</f>
        <v>Not Available</v>
      </c>
      <c r="Q110" s="5" t="str">
        <f>VLOOKUP($A110, Table1[#All],12,FALSE)</f>
        <v>3:00 PM | 12:00 PM</v>
      </c>
      <c r="R110" s="5" t="str">
        <f>VLOOKUP($A110, Table1[#All],13,FALSE)</f>
        <v>$50 per night per room</v>
      </c>
      <c r="S110" s="5" t="str">
        <f>VLOOKUP($A110, Table1[#All],14,FALSE)</f>
        <v>72 hours</v>
      </c>
    </row>
    <row r="111" spans="1:19" ht="66" customHeight="1" x14ac:dyDescent="0.25">
      <c r="A111" s="5" t="s">
        <v>297</v>
      </c>
      <c r="B111" s="20" t="s">
        <v>298</v>
      </c>
      <c r="C111" s="5" t="s">
        <v>21</v>
      </c>
      <c r="D111" s="5" t="s">
        <v>56</v>
      </c>
      <c r="E111" s="4" t="s">
        <v>299</v>
      </c>
      <c r="F111" s="29">
        <f>VLOOKUP($A111,Table1[#All],2,FALSE)</f>
        <v>263</v>
      </c>
      <c r="G111" s="5">
        <f>VLOOKUP($A111,Table1[#All],3,FALSE)</f>
        <v>0</v>
      </c>
      <c r="H111" s="5" t="str">
        <f>VLOOKUP($A111,Table1[#All],4,FALSE)</f>
        <v>yes</v>
      </c>
      <c r="I111" s="5" t="str">
        <f>VLOOKUP($A111,Table1[#All],5,FALSE)</f>
        <v>Complimentary Wifi</v>
      </c>
      <c r="J111" s="5" t="str">
        <f>VLOOKUP($A111,Table1[#All],6,FALSE)</f>
        <v>Complimentary access to fitness center</v>
      </c>
      <c r="K111" s="5" t="str">
        <f>VLOOKUP($A111,Table1[#All],7,FALSE)</f>
        <v>Complimentary Breakfast</v>
      </c>
      <c r="L111" s="5" t="str">
        <f t="shared" si="3"/>
        <v>Complimentary Breakfast</v>
      </c>
      <c r="M111" s="5" t="str">
        <f>VLOOKUP($A111,Table1[#All],8,FALSE)</f>
        <v>Outdoor</v>
      </c>
      <c r="N111" s="5" t="str">
        <f>VLOOKUP($A111,Table1[#All],9,FALSE)</f>
        <v>Full Kitchen</v>
      </c>
      <c r="O111" s="5" t="str">
        <f>VLOOKUP($A111,Table1[#All],10,FALSE)</f>
        <v>Valet Parking: $59 per night per car</v>
      </c>
      <c r="P111" s="5" t="str">
        <f>VLOOKUP($A111,Table1[#All],11,FALSE)</f>
        <v>$200 per night per bus | Max 4 buses</v>
      </c>
      <c r="Q111" s="5" t="str">
        <f>VLOOKUP($A111, Table1[#All],12,FALSE)</f>
        <v>3:00 PM | 11:00 AM</v>
      </c>
      <c r="R111" s="5" t="str">
        <f>VLOOKUP($A111, Table1[#All],13,FALSE)</f>
        <v>$75 per night per room (max held $675)</v>
      </c>
      <c r="S111" s="5" t="str">
        <f>VLOOKUP($A111, Table1[#All],14,FALSE)</f>
        <v>72 hours</v>
      </c>
    </row>
    <row r="112" spans="1:19" ht="66" customHeight="1" x14ac:dyDescent="0.25">
      <c r="A112" s="5" t="s">
        <v>300</v>
      </c>
      <c r="B112" s="20" t="s">
        <v>301</v>
      </c>
      <c r="C112" s="5" t="s">
        <v>35</v>
      </c>
      <c r="D112" s="5" t="s">
        <v>78</v>
      </c>
      <c r="E112" s="4" t="s">
        <v>833</v>
      </c>
      <c r="F112" s="29" t="str">
        <f>VLOOKUP($A112,Table1[#All],2,FALSE)</f>
        <v>$189 | $199</v>
      </c>
      <c r="G112" s="5">
        <f>VLOOKUP($A112,Table1[#All],3,FALSE)</f>
        <v>0</v>
      </c>
      <c r="H112" s="5">
        <f>VLOOKUP($A112,Table1[#All],4,FALSE)</f>
        <v>0</v>
      </c>
      <c r="I112" s="5" t="str">
        <f>VLOOKUP($A112,Table1[#All],5,FALSE)</f>
        <v>Complimentary Wifi</v>
      </c>
      <c r="J112" s="5" t="str">
        <f>VLOOKUP($A112,Table1[#All],6,FALSE)</f>
        <v>Complimentary access to fitness center</v>
      </c>
      <c r="K112" s="5" t="str">
        <f>VLOOKUP($A112,Table1[#All],7,FALSE)</f>
        <v>Complimentary Breakfast</v>
      </c>
      <c r="L112" s="5" t="str">
        <f t="shared" si="3"/>
        <v>Complimentary Breakfast</v>
      </c>
      <c r="M112" s="5" t="str">
        <f>VLOOKUP($A112,Table1[#All],8,FALSE)</f>
        <v>Indoor</v>
      </c>
      <c r="N112" s="5" t="str">
        <f>VLOOKUP($A112,Table1[#All],9,FALSE)</f>
        <v>Kitchenette</v>
      </c>
      <c r="O112" s="5" t="str">
        <f>VLOOKUP($A112,Table1[#All],10,FALSE)</f>
        <v>Complimentary Self Parking</v>
      </c>
      <c r="P112" s="5" t="str">
        <f>VLOOKUP($A112,Table1[#All],11,FALSE)</f>
        <v>Complimentary Bus Parking | Max 3 buses</v>
      </c>
      <c r="Q112" s="5" t="str">
        <f>VLOOKUP($A112, Table1[#All],12,FALSE)</f>
        <v>3:00 PM | 12:00 PM</v>
      </c>
      <c r="R112" s="5" t="str">
        <f>VLOOKUP($A112, Table1[#All],13,FALSE)</f>
        <v>$50 per night per room</v>
      </c>
      <c r="S112" s="5" t="str">
        <f>VLOOKUP($A112, Table1[#All],14,FALSE)</f>
        <v>72 hours_x000D_
_x000D_
Full Stay Charged 24 hrs prior to arrival</v>
      </c>
    </row>
    <row r="113" spans="1:19" ht="66" customHeight="1" x14ac:dyDescent="0.25">
      <c r="A113" s="4" t="s">
        <v>302</v>
      </c>
      <c r="B113" s="20" t="s">
        <v>259</v>
      </c>
      <c r="C113" s="4" t="s">
        <v>44</v>
      </c>
      <c r="D113" s="4" t="s">
        <v>142</v>
      </c>
      <c r="E113" s="4" t="s">
        <v>99</v>
      </c>
      <c r="F113" s="29">
        <f>VLOOKUP($A113,Table1[#All],2,FALSE)</f>
        <v>189</v>
      </c>
      <c r="G113" s="5">
        <f>VLOOKUP($A113,Table1[#All],3,FALSE)</f>
        <v>0</v>
      </c>
      <c r="H113" s="5">
        <f>VLOOKUP($A113,Table1[#All],4,FALSE)</f>
        <v>0</v>
      </c>
      <c r="I113" s="5" t="str">
        <f>VLOOKUP($A113,Table1[#All],5,FALSE)</f>
        <v>Complimentary Wifi</v>
      </c>
      <c r="J113" s="5" t="str">
        <f>VLOOKUP($A113,Table1[#All],6,FALSE)</f>
        <v>Complimentary access to fitness center</v>
      </c>
      <c r="K113" s="5" t="str">
        <f>VLOOKUP($A113,Table1[#All],7,FALSE)</f>
        <v>Complimentary Breakfast</v>
      </c>
      <c r="L113" s="5" t="str">
        <f t="shared" si="3"/>
        <v>Complimentary Breakfast</v>
      </c>
      <c r="M113" s="5" t="str">
        <f>VLOOKUP($A113,Table1[#All],8,FALSE)</f>
        <v>Indoor</v>
      </c>
      <c r="N113" s="5" t="str">
        <f>VLOOKUP($A113,Table1[#All],9,FALSE)</f>
        <v>Full Kitchen</v>
      </c>
      <c r="O113" s="5" t="str">
        <f>VLOOKUP($A113,Table1[#All],10,FALSE)</f>
        <v>Complimentary Self Parking</v>
      </c>
      <c r="P113" s="5" t="str">
        <f>VLOOKUP($A113,Table1[#All],11,FALSE)</f>
        <v>Complimentary Bus Parking | Max 5 buses</v>
      </c>
      <c r="Q113" s="5" t="str">
        <f>VLOOKUP($A113, Table1[#All],12,FALSE)</f>
        <v>3:00 PM | 12:00 PM</v>
      </c>
      <c r="R113" s="5" t="str">
        <f>VLOOKUP($A113, Table1[#All],13,FALSE)</f>
        <v xml:space="preserve">$50 per night per room_x000D_
</v>
      </c>
      <c r="S113" s="5" t="str">
        <f>VLOOKUP($A113, Table1[#All],14,FALSE)</f>
        <v>72 hours</v>
      </c>
    </row>
    <row r="114" spans="1:19" ht="66" customHeight="1" x14ac:dyDescent="0.25">
      <c r="A114" s="5" t="s">
        <v>303</v>
      </c>
      <c r="B114" s="20" t="s">
        <v>304</v>
      </c>
      <c r="C114" s="5" t="s">
        <v>26</v>
      </c>
      <c r="D114" s="5" t="s">
        <v>78</v>
      </c>
      <c r="E114" s="23" t="s">
        <v>305</v>
      </c>
      <c r="F114" s="29">
        <f>VLOOKUP($A114,Table1[#All],2,FALSE)</f>
        <v>149</v>
      </c>
      <c r="G114" s="5">
        <f>VLOOKUP($A114,Table1[#All],3,FALSE)</f>
        <v>0</v>
      </c>
      <c r="H114" s="5">
        <f>VLOOKUP($A114,Table1[#All],4,FALSE)</f>
        <v>0</v>
      </c>
      <c r="I114" s="5" t="str">
        <f>VLOOKUP($A114,Table1[#All],5,FALSE)</f>
        <v>Complimentary Wifi</v>
      </c>
      <c r="J114" s="5" t="str">
        <f>VLOOKUP($A114,Table1[#All],6,FALSE)</f>
        <v>Complimentary access to fitness center</v>
      </c>
      <c r="K114" s="5" t="str">
        <f>VLOOKUP($A114,Table1[#All],7,FALSE)</f>
        <v>Complimentary Breakfast</v>
      </c>
      <c r="L114" s="5" t="str">
        <f t="shared" si="3"/>
        <v>Complimentary Breakfast</v>
      </c>
      <c r="M114" s="5">
        <f>VLOOKUP($A114,Table1[#All],8,FALSE)</f>
        <v>0</v>
      </c>
      <c r="N114" s="5">
        <f>VLOOKUP($A114,Table1[#All],9,FALSE)</f>
        <v>0</v>
      </c>
      <c r="O114" s="5" t="str">
        <f>VLOOKUP($A114,Table1[#All],10,FALSE)</f>
        <v>Complimentary Self Parking</v>
      </c>
      <c r="P114" s="5" t="str">
        <f>VLOOKUP($A114,Table1[#All],11,FALSE)</f>
        <v>Complimentary Bus Parking</v>
      </c>
      <c r="Q114" s="5" t="str">
        <f>VLOOKUP($A114, Table1[#All],12,FALSE)</f>
        <v>3:00 PM | 12:00 PM</v>
      </c>
      <c r="R114" s="5">
        <f>VLOOKUP($A114, Table1[#All],13,FALSE)</f>
        <v>0</v>
      </c>
      <c r="S114" s="5" t="str">
        <f>VLOOKUP($A114, Table1[#All],14,FALSE)</f>
        <v>72 hours</v>
      </c>
    </row>
    <row r="115" spans="1:19" ht="66" customHeight="1" x14ac:dyDescent="0.25">
      <c r="A115" s="5" t="s">
        <v>306</v>
      </c>
      <c r="B115" s="20" t="s">
        <v>307</v>
      </c>
      <c r="C115" s="5" t="s">
        <v>21</v>
      </c>
      <c r="D115" s="5" t="s">
        <v>308</v>
      </c>
      <c r="E115" s="4" t="s">
        <v>309</v>
      </c>
      <c r="F115" s="29" t="str">
        <f>VLOOKUP($A115,Table1[#All],2,FALSE)</f>
        <v>$294 | $374</v>
      </c>
      <c r="G115" s="5">
        <f>VLOOKUP($A115,Table1[#All],3,FALSE)</f>
        <v>0</v>
      </c>
      <c r="H115" s="5" t="str">
        <f>VLOOKUP($A115,Table1[#All],4,FALSE)</f>
        <v>Junior Suite : 1 King, 1 Sofa Bed max 4</v>
      </c>
      <c r="I115" s="5" t="str">
        <f>VLOOKUP($A115,Table1[#All],5,FALSE)</f>
        <v>Complimentary Wifi</v>
      </c>
      <c r="J115" s="5" t="str">
        <f>VLOOKUP($A115,Table1[#All],6,FALSE)</f>
        <v>Complimentary access to fitness center</v>
      </c>
      <c r="K115" s="5" t="str">
        <f>VLOOKUP($A115,Table1[#All],7,FALSE)</f>
        <v>Complimentary Breakfast</v>
      </c>
      <c r="L115" s="5" t="str">
        <f t="shared" si="3"/>
        <v>Complimentary Breakfast</v>
      </c>
      <c r="M115" s="5" t="str">
        <f>VLOOKUP($A115,Table1[#All],8,FALSE)</f>
        <v>No Pool</v>
      </c>
      <c r="N115" s="5" t="str">
        <f>VLOOKUP($A115,Table1[#All],9,FALSE)</f>
        <v>MiniFridge Only</v>
      </c>
      <c r="O115" s="5" t="str">
        <f>VLOOKUP($A115,Table1[#All],10,FALSE)</f>
        <v>Valet Parking: $42 per night per car</v>
      </c>
      <c r="P115" s="5" t="str">
        <f>VLOOKUP($A115,Table1[#All],11,FALSE)</f>
        <v>$250 per night per bus | Max 3 buses</v>
      </c>
      <c r="Q115" s="5" t="str">
        <f>VLOOKUP($A115, Table1[#All],12,FALSE)</f>
        <v>3:00 PM | 12:00 PM</v>
      </c>
      <c r="R115" s="5" t="str">
        <f>VLOOKUP($A115, Table1[#All],13,FALSE)</f>
        <v>$100 per night per room</v>
      </c>
      <c r="S115" s="5" t="str">
        <f>VLOOKUP($A115, Table1[#All],14,FALSE)</f>
        <v>72 hours</v>
      </c>
    </row>
    <row r="116" spans="1:19" ht="237" customHeight="1" x14ac:dyDescent="0.25">
      <c r="A116" s="5" t="s">
        <v>310</v>
      </c>
      <c r="B116" s="20" t="s">
        <v>77</v>
      </c>
      <c r="C116" s="5" t="s">
        <v>35</v>
      </c>
      <c r="D116" s="5" t="s">
        <v>27</v>
      </c>
      <c r="E116" s="4" t="s">
        <v>311</v>
      </c>
      <c r="F116" s="29">
        <f>VLOOKUP($A116,Table1[#All],2,FALSE)</f>
        <v>224</v>
      </c>
      <c r="G116" s="5">
        <f>VLOOKUP($A116,Table1[#All],3,FALSE)</f>
        <v>0</v>
      </c>
      <c r="H116" s="5" t="str">
        <f>VLOOKUP($A116,Table1[#All],4,FALSE)</f>
        <v xml:space="preserve">Yes - One King with Sleeper Sofa </v>
      </c>
      <c r="I116" s="5" t="str">
        <f>VLOOKUP($A116,Table1[#All],5,FALSE)</f>
        <v>Complimentary Wifi</v>
      </c>
      <c r="J116" s="5" t="str">
        <f>VLOOKUP($A116,Table1[#All],6,FALSE)</f>
        <v>Complimentary access to fitness center</v>
      </c>
      <c r="K116" s="5">
        <f>VLOOKUP($A116,Table1[#All],7,FALSE)</f>
        <v>0</v>
      </c>
      <c r="L116" s="5" t="str">
        <f t="shared" si="3"/>
        <v>Not Available</v>
      </c>
      <c r="M116" s="5" t="str">
        <f>VLOOKUP($A116,Table1[#All],8,FALSE)</f>
        <v>No Pool</v>
      </c>
      <c r="N116" s="5" t="str">
        <f>VLOOKUP($A116,Table1[#All],9,FALSE)</f>
        <v>MiniFridge Only</v>
      </c>
      <c r="O116" s="5" t="str">
        <f>VLOOKUP($A116,Table1[#All],10,FALSE)</f>
        <v>Complimentary Self Parking</v>
      </c>
      <c r="P116" s="5" t="str">
        <f>VLOOKUP($A116,Table1[#All],11,FALSE)</f>
        <v xml:space="preserve">$100 per night per bus | Max 2 buses </v>
      </c>
      <c r="Q116" s="5" t="str">
        <f>VLOOKUP($A116, Table1[#All],12,FALSE)</f>
        <v>3:00 PM | 11:00 AM</v>
      </c>
      <c r="R116" s="5" t="str">
        <f>VLOOKUP($A116, Table1[#All],13,FALSE)</f>
        <v>$75 per night per room</v>
      </c>
      <c r="S116" s="5" t="str">
        <f>VLOOKUP($A116, Table1[#All],14,FALSE)</f>
        <v>Cancellations must be made 72 hours prior to arrival DURING SALES BUSINESS HOURS. Cancellations made outside these hours will be considered received on the NEXT BUSINESS DAY AND MAY RESULT IN APPLICABLE FEES.</v>
      </c>
    </row>
    <row r="117" spans="1:19" ht="66" customHeight="1" x14ac:dyDescent="0.25">
      <c r="A117" s="5" t="s">
        <v>312</v>
      </c>
      <c r="B117" s="20" t="s">
        <v>313</v>
      </c>
      <c r="C117" s="5" t="s">
        <v>48</v>
      </c>
      <c r="D117" s="5" t="s">
        <v>314</v>
      </c>
      <c r="E117" s="23" t="s">
        <v>23</v>
      </c>
      <c r="F117" s="29">
        <f>VLOOKUP($A117,Table1[#All],2,FALSE)</f>
        <v>199</v>
      </c>
      <c r="G117" s="5">
        <f>VLOOKUP($A117,Table1[#All],3,FALSE)</f>
        <v>0</v>
      </c>
      <c r="H117" s="5">
        <f>VLOOKUP($A117,Table1[#All],4,FALSE)</f>
        <v>0</v>
      </c>
      <c r="I117" s="5" t="str">
        <f>VLOOKUP($A117,Table1[#All],5,FALSE)</f>
        <v>Complimentary Wifi</v>
      </c>
      <c r="J117" s="5" t="str">
        <f>VLOOKUP($A117,Table1[#All],6,FALSE)</f>
        <v>Complimentary access to fitness center</v>
      </c>
      <c r="K117" s="5" t="str">
        <f>VLOOKUP($A117,Table1[#All],7,FALSE)</f>
        <v>Complimentary Breakfast</v>
      </c>
      <c r="L117" s="5" t="str">
        <f t="shared" si="3"/>
        <v>Complimentary Breakfast</v>
      </c>
      <c r="M117" s="5">
        <f>VLOOKUP($A117,Table1[#All],8,FALSE)</f>
        <v>0</v>
      </c>
      <c r="N117" s="5">
        <f>VLOOKUP($A117,Table1[#All],9,FALSE)</f>
        <v>0</v>
      </c>
      <c r="O117" s="5" t="str">
        <f>VLOOKUP($A117,Table1[#All],10,FALSE)</f>
        <v>Complimentary Self Parking</v>
      </c>
      <c r="P117" s="5" t="str">
        <f>VLOOKUP($A117,Table1[#All],11,FALSE)</f>
        <v>Complimentary Bus Parking</v>
      </c>
      <c r="Q117" s="5">
        <f>VLOOKUP($A117, Table1[#All],12,FALSE)</f>
        <v>0</v>
      </c>
      <c r="R117" s="5">
        <f>VLOOKUP($A117, Table1[#All],13,FALSE)</f>
        <v>0</v>
      </c>
      <c r="S117" s="5" t="str">
        <f>VLOOKUP($A117, Table1[#All],14,FALSE)</f>
        <v>72 hours</v>
      </c>
    </row>
    <row r="118" spans="1:19" ht="66" customHeight="1" x14ac:dyDescent="0.25">
      <c r="A118" s="5" t="s">
        <v>315</v>
      </c>
      <c r="B118" s="20" t="s">
        <v>98</v>
      </c>
      <c r="C118" s="5" t="s">
        <v>35</v>
      </c>
      <c r="D118" s="5" t="s">
        <v>78</v>
      </c>
      <c r="E118" s="25" t="s">
        <v>316</v>
      </c>
      <c r="F118" s="29">
        <f>VLOOKUP($A118,Table1[#All],2,FALSE)</f>
        <v>0</v>
      </c>
      <c r="G118" s="5">
        <f>VLOOKUP($A118,Table1[#All],3,FALSE)</f>
        <v>0</v>
      </c>
      <c r="H118" s="5">
        <f>VLOOKUP($A118,Table1[#All],4,FALSE)</f>
        <v>0</v>
      </c>
      <c r="I118" s="5">
        <f>VLOOKUP($A118,Table1[#All],5,FALSE)</f>
        <v>0</v>
      </c>
      <c r="J118" s="5">
        <f>VLOOKUP($A118,Table1[#All],6,FALSE)</f>
        <v>0</v>
      </c>
      <c r="K118" s="5">
        <f>VLOOKUP($A118,Table1[#All],7,FALSE)</f>
        <v>0</v>
      </c>
      <c r="L118" s="5" t="str">
        <f t="shared" si="3"/>
        <v>Not Available</v>
      </c>
      <c r="M118" s="5">
        <f>VLOOKUP($A118,Table1[#All],8,FALSE)</f>
        <v>0</v>
      </c>
      <c r="N118" s="5">
        <f>VLOOKUP($A118,Table1[#All],9,FALSE)</f>
        <v>0</v>
      </c>
      <c r="O118" s="5">
        <f>VLOOKUP($A118,Table1[#All],10,FALSE)</f>
        <v>0</v>
      </c>
      <c r="P118" s="5">
        <f>VLOOKUP($A118,Table1[#All],11,FALSE)</f>
        <v>0</v>
      </c>
      <c r="Q118" s="5">
        <f>VLOOKUP($A118, Table1[#All],12,FALSE)</f>
        <v>0</v>
      </c>
      <c r="R118" s="5">
        <f>VLOOKUP($A118, Table1[#All],13,FALSE)</f>
        <v>0</v>
      </c>
      <c r="S118" s="5">
        <f>VLOOKUP($A118, Table1[#All],14,FALSE)</f>
        <v>0</v>
      </c>
    </row>
    <row r="119" spans="1:19" ht="66" customHeight="1" x14ac:dyDescent="0.25">
      <c r="A119" s="2" t="s">
        <v>317</v>
      </c>
      <c r="B119" s="20" t="s">
        <v>318</v>
      </c>
      <c r="C119" s="2" t="s">
        <v>48</v>
      </c>
      <c r="D119" s="2" t="s">
        <v>319</v>
      </c>
      <c r="E119" s="4" t="s">
        <v>139</v>
      </c>
      <c r="F119" s="29">
        <f>VLOOKUP($A119,Table1[#All],2,FALSE)</f>
        <v>209</v>
      </c>
      <c r="G119" s="5">
        <f>VLOOKUP($A119,Table1[#All],3,FALSE)</f>
        <v>0</v>
      </c>
      <c r="H119" s="5">
        <f>VLOOKUP($A119,Table1[#All],4,FALSE)</f>
        <v>0</v>
      </c>
      <c r="I119" s="5" t="str">
        <f>VLOOKUP($A119,Table1[#All],5,FALSE)</f>
        <v>Complimentary Wifi</v>
      </c>
      <c r="J119" s="5" t="str">
        <f>VLOOKUP($A119,Table1[#All],6,FALSE)</f>
        <v>Complimentary access to fitness center</v>
      </c>
      <c r="K119" s="5" t="str">
        <f>VLOOKUP($A119,Table1[#All],7,FALSE)</f>
        <v>Complimentary Breakfast</v>
      </c>
      <c r="L119" s="5" t="str">
        <f t="shared" si="3"/>
        <v>Complimentary Breakfast</v>
      </c>
      <c r="M119" s="5" t="str">
        <f>VLOOKUP($A119,Table1[#All],8,FALSE)</f>
        <v>Outdoor</v>
      </c>
      <c r="N119" s="5" t="str">
        <f>VLOOKUP($A119,Table1[#All],9,FALSE)</f>
        <v>Kitchenette</v>
      </c>
      <c r="O119" s="5" t="str">
        <f>VLOOKUP($A119,Table1[#All],10,FALSE)</f>
        <v>Self Parking: $8 per night per car</v>
      </c>
      <c r="P119" s="5" t="str">
        <f>VLOOKUP($A119,Table1[#All],11,FALSE)</f>
        <v xml:space="preserve">Complimentary Bus Parking | Max 4-5 buses </v>
      </c>
      <c r="Q119" s="5" t="str">
        <f>VLOOKUP($A119, Table1[#All],12,FALSE)</f>
        <v>3:00 PM | 12:00 PM</v>
      </c>
      <c r="R119" s="5" t="str">
        <f>VLOOKUP($A119, Table1[#All],13,FALSE)</f>
        <v>$50 per night per room</v>
      </c>
      <c r="S119" s="5" t="str">
        <f>VLOOKUP($A119, Table1[#All],14,FALSE)</f>
        <v>72 hours</v>
      </c>
    </row>
    <row r="120" spans="1:19" ht="66" customHeight="1" x14ac:dyDescent="0.25">
      <c r="A120" s="2" t="s">
        <v>320</v>
      </c>
      <c r="B120" s="20" t="s">
        <v>20</v>
      </c>
      <c r="C120" s="2" t="s">
        <v>21</v>
      </c>
      <c r="D120" s="5" t="s">
        <v>56</v>
      </c>
      <c r="E120" s="4" t="s">
        <v>53</v>
      </c>
      <c r="F120" s="29">
        <f>VLOOKUP($A120,Table1[#All],2,FALSE)</f>
        <v>219</v>
      </c>
      <c r="G120" s="5">
        <f>VLOOKUP($A120,Table1[#All],3,FALSE)</f>
        <v>0</v>
      </c>
      <c r="H120" s="5">
        <f>VLOOKUP($A120,Table1[#All],4,FALSE)</f>
        <v>0</v>
      </c>
      <c r="I120" s="5" t="str">
        <f>VLOOKUP($A120,Table1[#All],5,FALSE)</f>
        <v>Complimentary Wifi</v>
      </c>
      <c r="J120" s="5" t="str">
        <f>VLOOKUP($A120,Table1[#All],6,FALSE)</f>
        <v>Complimentary access to fitness center</v>
      </c>
      <c r="K120" s="5" t="str">
        <f>VLOOKUP($A120,Table1[#All],7,FALSE)</f>
        <v>Complimentary Breakfast</v>
      </c>
      <c r="L120" s="5" t="str">
        <f t="shared" si="3"/>
        <v>Complimentary Breakfast</v>
      </c>
      <c r="M120" s="5" t="str">
        <f>VLOOKUP($A120,Table1[#All],8,FALSE)</f>
        <v>No Pool</v>
      </c>
      <c r="N120" s="5" t="str">
        <f>VLOOKUP($A120,Table1[#All],9,FALSE)</f>
        <v>MiniFridge Only</v>
      </c>
      <c r="O120" s="5" t="str">
        <f>VLOOKUP($A120,Table1[#All],10,FALSE)</f>
        <v>Valet Parking: $52 per night per car</v>
      </c>
      <c r="P120" s="5" t="str">
        <f>VLOOKUP($A120,Table1[#All],11,FALSE)</f>
        <v>Not Available</v>
      </c>
      <c r="Q120" s="5" t="str">
        <f>VLOOKUP($A120, Table1[#All],12,FALSE)</f>
        <v>3:00 PM | 12:00 PM</v>
      </c>
      <c r="R120" s="5" t="str">
        <f>VLOOKUP($A120, Table1[#All],13,FALSE)</f>
        <v>$75 per stay per room</v>
      </c>
      <c r="S120" s="5" t="str">
        <f>VLOOKUP($A120, Table1[#All],14,FALSE)</f>
        <v>72 hours</v>
      </c>
    </row>
    <row r="121" spans="1:19" ht="66" customHeight="1" x14ac:dyDescent="0.25">
      <c r="A121" s="5" t="s">
        <v>321</v>
      </c>
      <c r="B121" s="20" t="s">
        <v>240</v>
      </c>
      <c r="C121" s="5" t="s">
        <v>35</v>
      </c>
      <c r="D121" s="5" t="s">
        <v>224</v>
      </c>
      <c r="E121" s="4" t="s">
        <v>322</v>
      </c>
      <c r="F121" s="29">
        <f>VLOOKUP($A121,Table1[#All],2,FALSE)</f>
        <v>175</v>
      </c>
      <c r="G121" s="5">
        <f>VLOOKUP($A121,Table1[#All],3,FALSE)</f>
        <v>0</v>
      </c>
      <c r="H121" s="5">
        <f>VLOOKUP($A121,Table1[#All],4,FALSE)</f>
        <v>0</v>
      </c>
      <c r="I121" s="5" t="str">
        <f>VLOOKUP($A121,Table1[#All],5,FALSE)</f>
        <v>Complimentary Wifi</v>
      </c>
      <c r="J121" s="5" t="str">
        <f>VLOOKUP($A121,Table1[#All],6,FALSE)</f>
        <v>Complimentary access to fitness center</v>
      </c>
      <c r="K121" s="5" t="str">
        <f>VLOOKUP($A121,Table1[#All],7,FALSE)</f>
        <v>Complimentary Breakfast</v>
      </c>
      <c r="L121" s="5" t="str">
        <f t="shared" si="3"/>
        <v>Complimentary Breakfast</v>
      </c>
      <c r="M121" s="5" t="str">
        <f>VLOOKUP($A121,Table1[#All],8,FALSE)</f>
        <v>Outdoor</v>
      </c>
      <c r="N121" s="5" t="str">
        <f>VLOOKUP($A121,Table1[#All],9,FALSE)</f>
        <v>MiniFridge Only</v>
      </c>
      <c r="O121" s="5" t="str">
        <f>VLOOKUP($A121,Table1[#All],10,FALSE)</f>
        <v>Valet Parking: $20 per night per car</v>
      </c>
      <c r="P121" s="5" t="str">
        <f>VLOOKUP($A121,Table1[#All],11,FALSE)</f>
        <v>Complimentary Bus Parking | Max 4 buses</v>
      </c>
      <c r="Q121" s="5" t="str">
        <f>VLOOKUP($A121, Table1[#All],12,FALSE)</f>
        <v>3:00 PM | 11:00 AM</v>
      </c>
      <c r="R121" s="5" t="str">
        <f>VLOOKUP($A121, Table1[#All],13,FALSE)</f>
        <v>$50 per night per room</v>
      </c>
      <c r="S121" s="5" t="str">
        <f>VLOOKUP($A121, Table1[#All],14,FALSE)</f>
        <v>72 hours</v>
      </c>
    </row>
    <row r="122" spans="1:19" ht="66" customHeight="1" x14ac:dyDescent="0.25">
      <c r="A122" s="5" t="s">
        <v>323</v>
      </c>
      <c r="B122" s="20" t="s">
        <v>324</v>
      </c>
      <c r="C122" s="5" t="s">
        <v>93</v>
      </c>
      <c r="D122" s="5" t="s">
        <v>325</v>
      </c>
      <c r="E122" s="4" t="s">
        <v>326</v>
      </c>
      <c r="F122" s="29" t="str">
        <f>VLOOKUP($A122,Table1[#All],2,FALSE)</f>
        <v>$140 | $164</v>
      </c>
      <c r="G122" s="5">
        <f>VLOOKUP($A122,Table1[#All],3,FALSE)</f>
        <v>0</v>
      </c>
      <c r="H122" s="5">
        <f>VLOOKUP($A122,Table1[#All],4,FALSE)</f>
        <v>0</v>
      </c>
      <c r="I122" s="5" t="str">
        <f>VLOOKUP($A122,Table1[#All],5,FALSE)</f>
        <v>Complimentary Wifi</v>
      </c>
      <c r="J122" s="5" t="str">
        <f>VLOOKUP($A122,Table1[#All],6,FALSE)</f>
        <v>Complimentary access to fitness center</v>
      </c>
      <c r="K122" s="5" t="str">
        <f>VLOOKUP($A122,Table1[#All],7,FALSE)</f>
        <v>Complimentary Breakfast</v>
      </c>
      <c r="L122" s="5" t="str">
        <f t="shared" si="3"/>
        <v>Complimentary Breakfast</v>
      </c>
      <c r="M122" s="5" t="str">
        <f>VLOOKUP($A122,Table1[#All],8,FALSE)</f>
        <v>Outdoor</v>
      </c>
      <c r="N122" s="5" t="str">
        <f>VLOOKUP($A122,Table1[#All],9,FALSE)</f>
        <v>MiniFridge Only</v>
      </c>
      <c r="O122" s="5" t="str">
        <f>VLOOKUP($A122,Table1[#All],10,FALSE)</f>
        <v>Complimentary Self Parking</v>
      </c>
      <c r="P122" s="5" t="str">
        <f>VLOOKUP($A122,Table1[#All],11,FALSE)</f>
        <v>Complimentary Bus Parking | Max 2 buses</v>
      </c>
      <c r="Q122" s="5" t="str">
        <f>VLOOKUP($A122, Table1[#All],12,FALSE)</f>
        <v>3:00 PM | 12:00 PM</v>
      </c>
      <c r="R122" s="5" t="str">
        <f>VLOOKUP($A122, Table1[#All],13,FALSE)</f>
        <v>$50 per night per room</v>
      </c>
      <c r="S122" s="5" t="str">
        <f>VLOOKUP($A122, Table1[#All],14,FALSE)</f>
        <v>72 hours</v>
      </c>
    </row>
    <row r="123" spans="1:19" ht="66" customHeight="1" x14ac:dyDescent="0.25">
      <c r="A123" s="2" t="s">
        <v>327</v>
      </c>
      <c r="B123" s="20" t="s">
        <v>117</v>
      </c>
      <c r="C123" s="2" t="s">
        <v>48</v>
      </c>
      <c r="D123" s="2" t="s">
        <v>319</v>
      </c>
      <c r="E123" s="4" t="s">
        <v>139</v>
      </c>
      <c r="F123" s="29">
        <f>VLOOKUP($A123,Table1[#All],2,FALSE)</f>
        <v>209</v>
      </c>
      <c r="G123" s="5">
        <f>VLOOKUP($A123,Table1[#All],3,FALSE)</f>
        <v>0</v>
      </c>
      <c r="H123" s="5">
        <f>VLOOKUP($A123,Table1[#All],4,FALSE)</f>
        <v>0</v>
      </c>
      <c r="I123" s="5" t="str">
        <f>VLOOKUP($A123,Table1[#All],5,FALSE)</f>
        <v>Complimentary Wifi</v>
      </c>
      <c r="J123" s="5" t="str">
        <f>VLOOKUP($A123,Table1[#All],6,FALSE)</f>
        <v>Complimentary access to fitness center</v>
      </c>
      <c r="K123" s="5" t="str">
        <f>VLOOKUP($A123,Table1[#All],7,FALSE)</f>
        <v>Complimentary Breakfast</v>
      </c>
      <c r="L123" s="5" t="str">
        <f t="shared" si="3"/>
        <v>Complimentary Breakfast</v>
      </c>
      <c r="M123" s="5" t="str">
        <f>VLOOKUP($A123,Table1[#All],8,FALSE)</f>
        <v>Outdoor</v>
      </c>
      <c r="N123" s="5" t="str">
        <f>VLOOKUP($A123,Table1[#All],9,FALSE)</f>
        <v>MiniFridge Only</v>
      </c>
      <c r="O123" s="5" t="str">
        <f>VLOOKUP($A123,Table1[#All],10,FALSE)</f>
        <v>Self Parking: $8 per night per car</v>
      </c>
      <c r="P123" s="5" t="str">
        <f>VLOOKUP($A123,Table1[#All],11,FALSE)</f>
        <v>Complimentary Bus Parking</v>
      </c>
      <c r="Q123" s="5" t="str">
        <f>VLOOKUP($A123, Table1[#All],12,FALSE)</f>
        <v>3:00 PM | 12:00 PM</v>
      </c>
      <c r="R123" s="5" t="str">
        <f>VLOOKUP($A123, Table1[#All],13,FALSE)</f>
        <v>$50 per night per room</v>
      </c>
      <c r="S123" s="5" t="str">
        <f>VLOOKUP($A123, Table1[#All],14,FALSE)</f>
        <v>72 hours</v>
      </c>
    </row>
    <row r="124" spans="1:19" ht="66" customHeight="1" x14ac:dyDescent="0.25">
      <c r="A124" s="9" t="s">
        <v>328</v>
      </c>
      <c r="B124" s="20" t="s">
        <v>329</v>
      </c>
      <c r="C124" s="2" t="s">
        <v>169</v>
      </c>
      <c r="D124" s="2" t="s">
        <v>319</v>
      </c>
      <c r="E124" s="4" t="s">
        <v>28</v>
      </c>
      <c r="F124" s="29">
        <f>VLOOKUP($A124,Table1[#All],2,FALSE)</f>
        <v>114</v>
      </c>
      <c r="G124" s="5">
        <f>VLOOKUP($A124,Table1[#All],3,FALSE)</f>
        <v>0</v>
      </c>
      <c r="H124" s="5">
        <f>VLOOKUP($A124,Table1[#All],4,FALSE)</f>
        <v>0</v>
      </c>
      <c r="I124" s="5" t="str">
        <f>VLOOKUP($A124,Table1[#All],5,FALSE)</f>
        <v>Complimentary Wifi</v>
      </c>
      <c r="J124" s="5" t="str">
        <f>VLOOKUP($A124,Table1[#All],6,FALSE)</f>
        <v>Complimentary access to fitness center</v>
      </c>
      <c r="K124" s="5" t="str">
        <f>VLOOKUP($A124,Table1[#All],7,FALSE)</f>
        <v>Complimentary Breakfast</v>
      </c>
      <c r="L124" s="5" t="str">
        <f t="shared" si="3"/>
        <v>Complimentary Breakfast</v>
      </c>
      <c r="M124" s="5" t="str">
        <f>VLOOKUP($A124,Table1[#All],8,FALSE)</f>
        <v>Outdoor</v>
      </c>
      <c r="N124" s="5" t="str">
        <f>VLOOKUP($A124,Table1[#All],9,FALSE)</f>
        <v>MiniFridge Only</v>
      </c>
      <c r="O124" s="5" t="str">
        <f>VLOOKUP($A124,Table1[#All],10,FALSE)</f>
        <v>Complimentary Self Parking</v>
      </c>
      <c r="P124" s="5" t="str">
        <f>VLOOKUP($A124,Table1[#All],11,FALSE)</f>
        <v xml:space="preserve">Complimentary Bus Parking | 2 Spaces </v>
      </c>
      <c r="Q124" s="5" t="str">
        <f>VLOOKUP($A124, Table1[#All],12,FALSE)</f>
        <v>3:00 PM | 11:00 AM</v>
      </c>
      <c r="R124" s="5" t="str">
        <f>VLOOKUP($A124, Table1[#All],13,FALSE)</f>
        <v>$50 per stay per room</v>
      </c>
      <c r="S124" s="5" t="str">
        <f>VLOOKUP($A124, Table1[#All],14,FALSE)</f>
        <v>72 hours</v>
      </c>
    </row>
    <row r="125" spans="1:19" ht="66" customHeight="1" x14ac:dyDescent="0.25">
      <c r="A125" s="9" t="s">
        <v>330</v>
      </c>
      <c r="B125" s="20" t="s">
        <v>331</v>
      </c>
      <c r="C125" s="2" t="s">
        <v>44</v>
      </c>
      <c r="D125" s="2" t="s">
        <v>142</v>
      </c>
      <c r="E125" s="23" t="s">
        <v>730</v>
      </c>
      <c r="F125" s="29" t="str">
        <f>VLOOKUP($A125,Table1[#All],2,FALSE)</f>
        <v>$129 | $139</v>
      </c>
      <c r="G125" s="5">
        <f>VLOOKUP($A125,Table1[#All],3,FALSE)</f>
        <v>0</v>
      </c>
      <c r="H125" s="5">
        <f>VLOOKUP($A125,Table1[#All],4,FALSE)</f>
        <v>0</v>
      </c>
      <c r="I125" s="5" t="str">
        <f>VLOOKUP($A125,Table1[#All],5,FALSE)</f>
        <v>Complimentary Wifi</v>
      </c>
      <c r="J125" s="5" t="str">
        <f>VLOOKUP($A125,Table1[#All],6,FALSE)</f>
        <v>Complimentary access to fitness center</v>
      </c>
      <c r="K125" s="5" t="str">
        <f>VLOOKUP($A125,Table1[#All],7,FALSE)</f>
        <v>Complimentary Breakfast</v>
      </c>
      <c r="L125" s="5" t="str">
        <f t="shared" si="3"/>
        <v>Complimentary Breakfast</v>
      </c>
      <c r="M125" s="5">
        <f>VLOOKUP($A125,Table1[#All],8,FALSE)</f>
        <v>0</v>
      </c>
      <c r="N125" s="5">
        <f>VLOOKUP($A125,Table1[#All],9,FALSE)</f>
        <v>0</v>
      </c>
      <c r="O125" s="5" t="str">
        <f>VLOOKUP($A125,Table1[#All],10,FALSE)</f>
        <v>Complimentary Self Parking</v>
      </c>
      <c r="P125" s="5" t="str">
        <f>VLOOKUP($A125,Table1[#All],11,FALSE)</f>
        <v>Not Available</v>
      </c>
      <c r="Q125" s="5" t="str">
        <f>VLOOKUP($A125, Table1[#All],12,FALSE)</f>
        <v>3:00 PM | 12:00 PM</v>
      </c>
      <c r="R125" s="5">
        <f>VLOOKUP($A125, Table1[#All],13,FALSE)</f>
        <v>0</v>
      </c>
      <c r="S125" s="5" t="str">
        <f>VLOOKUP($A125, Table1[#All],14,FALSE)</f>
        <v>72 hours</v>
      </c>
    </row>
    <row r="126" spans="1:19" ht="66" customHeight="1" x14ac:dyDescent="0.25">
      <c r="A126" s="2" t="s">
        <v>332</v>
      </c>
      <c r="B126" s="20" t="s">
        <v>333</v>
      </c>
      <c r="C126" s="2" t="s">
        <v>41</v>
      </c>
      <c r="D126" s="2" t="s">
        <v>334</v>
      </c>
      <c r="E126" s="4" t="s">
        <v>254</v>
      </c>
      <c r="F126" s="29">
        <f>VLOOKUP($A126,Table1[#All],2,FALSE)</f>
        <v>195</v>
      </c>
      <c r="G126" s="5">
        <f>VLOOKUP($A126,Table1[#All],3,FALSE)</f>
        <v>0</v>
      </c>
      <c r="H126" s="5">
        <f>VLOOKUP($A126,Table1[#All],4,FALSE)</f>
        <v>0</v>
      </c>
      <c r="I126" s="5" t="str">
        <f>VLOOKUP($A126,Table1[#All],5,FALSE)</f>
        <v>Complimentary Wifi</v>
      </c>
      <c r="J126" s="5" t="str">
        <f>VLOOKUP($A126,Table1[#All],6,FALSE)</f>
        <v>Complimentary access to fitness center</v>
      </c>
      <c r="K126" s="5" t="str">
        <f>VLOOKUP($A126,Table1[#All],7,FALSE)</f>
        <v>Complimentary Breakfast</v>
      </c>
      <c r="L126" s="5" t="str">
        <f t="shared" si="3"/>
        <v>Complimentary Breakfast</v>
      </c>
      <c r="M126" s="5" t="str">
        <f>VLOOKUP($A126,Table1[#All],8,FALSE)</f>
        <v>Outdoor</v>
      </c>
      <c r="N126" s="5" t="str">
        <f>VLOOKUP($A126,Table1[#All],9,FALSE)</f>
        <v>MiniFridge Only</v>
      </c>
      <c r="O126" s="5" t="str">
        <f>VLOOKUP($A126,Table1[#All],10,FALSE)</f>
        <v>Complimentary Self Parking</v>
      </c>
      <c r="P126" s="5" t="str">
        <f>VLOOKUP($A126,Table1[#All],11,FALSE)</f>
        <v>$100 per night per bus | Max 4- 5 buses</v>
      </c>
      <c r="Q126" s="5" t="str">
        <f>VLOOKUP($A126, Table1[#All],12,FALSE)</f>
        <v>3:00 PM | 11:00 AM</v>
      </c>
      <c r="R126" s="5" t="str">
        <f>VLOOKUP($A126, Table1[#All],13,FALSE)</f>
        <v>$50 per night per room</v>
      </c>
      <c r="S126" s="5" t="str">
        <f>VLOOKUP($A126, Table1[#All],14,FALSE)</f>
        <v>72 hours</v>
      </c>
    </row>
    <row r="127" spans="1:19" ht="66" customHeight="1" x14ac:dyDescent="0.25">
      <c r="A127" s="2" t="s">
        <v>335</v>
      </c>
      <c r="B127" s="20" t="s">
        <v>336</v>
      </c>
      <c r="C127" s="2" t="s">
        <v>21</v>
      </c>
      <c r="D127" s="2" t="s">
        <v>337</v>
      </c>
      <c r="E127" s="4" t="s">
        <v>105</v>
      </c>
      <c r="F127" s="29">
        <f>VLOOKUP($A127,Table1[#All],2,FALSE)</f>
        <v>214</v>
      </c>
      <c r="G127" s="5">
        <f>VLOOKUP($A127,Table1[#All],3,FALSE)</f>
        <v>0</v>
      </c>
      <c r="H127" s="5">
        <f>VLOOKUP($A127,Table1[#All],4,FALSE)</f>
        <v>0</v>
      </c>
      <c r="I127" s="5" t="str">
        <f>VLOOKUP($A127,Table1[#All],5,FALSE)</f>
        <v>Complimentary Wifi</v>
      </c>
      <c r="J127" s="5" t="str">
        <f>VLOOKUP($A127,Table1[#All],6,FALSE)</f>
        <v>Complimentary access to fitness center</v>
      </c>
      <c r="K127" s="5">
        <f>VLOOKUP($A127,Table1[#All],7,FALSE)</f>
        <v>0</v>
      </c>
      <c r="L127" s="5" t="str">
        <f t="shared" si="3"/>
        <v>Not Available</v>
      </c>
      <c r="M127" s="5" t="str">
        <f>VLOOKUP($A127,Table1[#All],8,FALSE)</f>
        <v>Outdoor</v>
      </c>
      <c r="N127" s="5" t="str">
        <f>VLOOKUP($A127,Table1[#All],9,FALSE)</f>
        <v>N/A</v>
      </c>
      <c r="O127" s="5" t="str">
        <f>VLOOKUP($A127,Table1[#All],10,FALSE)</f>
        <v>Valet Parking: $35 per night per car</v>
      </c>
      <c r="P127" s="5" t="str">
        <f>VLOOKUP($A127,Table1[#All],11,FALSE)</f>
        <v>Not Available</v>
      </c>
      <c r="Q127" s="5" t="str">
        <f>VLOOKUP($A127, Table1[#All],12,FALSE)</f>
        <v>3:00 PM | 12:00 PM</v>
      </c>
      <c r="R127" s="5" t="str">
        <f>VLOOKUP($A127, Table1[#All],13,FALSE)</f>
        <v>$75 per night per room</v>
      </c>
      <c r="S127" s="5" t="str">
        <f>VLOOKUP($A127, Table1[#All],14,FALSE)</f>
        <v>72 hours</v>
      </c>
    </row>
    <row r="128" spans="1:19" ht="66" customHeight="1" x14ac:dyDescent="0.25">
      <c r="A128" s="5" t="s">
        <v>338</v>
      </c>
      <c r="B128" s="20" t="s">
        <v>339</v>
      </c>
      <c r="C128" s="5" t="s">
        <v>35</v>
      </c>
      <c r="D128" s="5" t="s">
        <v>340</v>
      </c>
      <c r="E128" s="4" t="s">
        <v>23</v>
      </c>
      <c r="F128" s="29">
        <f>VLOOKUP($A128,Table1[#All],2,FALSE)</f>
        <v>199</v>
      </c>
      <c r="G128" s="5">
        <f>VLOOKUP($A128,Table1[#All],3,FALSE)</f>
        <v>0</v>
      </c>
      <c r="H128" s="5">
        <f>VLOOKUP($A128,Table1[#All],4,FALSE)</f>
        <v>0</v>
      </c>
      <c r="I128" s="5" t="str">
        <f>VLOOKUP($A128,Table1[#All],5,FALSE)</f>
        <v>Complimentary Wifi</v>
      </c>
      <c r="J128" s="5" t="str">
        <f>VLOOKUP($A128,Table1[#All],6,FALSE)</f>
        <v>Complimentary access to fitness center</v>
      </c>
      <c r="K128" s="5" t="str">
        <f>VLOOKUP($A128,Table1[#All],7,FALSE)</f>
        <v>Complimentary Breakfast</v>
      </c>
      <c r="L128" s="5" t="str">
        <f t="shared" si="3"/>
        <v>Complimentary Breakfast</v>
      </c>
      <c r="M128" s="5" t="str">
        <f>VLOOKUP($A128,Table1[#All],8,FALSE)</f>
        <v>Outdoor</v>
      </c>
      <c r="N128" s="5" t="str">
        <f>VLOOKUP($A128,Table1[#All],9,FALSE)</f>
        <v>MiniFridge Only</v>
      </c>
      <c r="O128" s="5" t="str">
        <f>VLOOKUP($A128,Table1[#All],10,FALSE)</f>
        <v>Valet Parking: $20 per night per car</v>
      </c>
      <c r="P128" s="5" t="str">
        <f>VLOOKUP($A128,Table1[#All],11,FALSE)</f>
        <v xml:space="preserve">Complimentary Bus Parking | Max 4 buses </v>
      </c>
      <c r="Q128" s="5" t="str">
        <f>VLOOKUP($A128, Table1[#All],12,FALSE)</f>
        <v>3:00 PM | 11:00 AM</v>
      </c>
      <c r="R128" s="5" t="str">
        <f>VLOOKUP($A128, Table1[#All],13,FALSE)</f>
        <v>$50 per night per room</v>
      </c>
      <c r="S128" s="5" t="str">
        <f>VLOOKUP($A128, Table1[#All],14,FALSE)</f>
        <v>72 hours</v>
      </c>
    </row>
    <row r="129" spans="1:19" ht="66" customHeight="1" x14ac:dyDescent="0.25">
      <c r="A129" s="5" t="s">
        <v>341</v>
      </c>
      <c r="B129" s="20" t="s">
        <v>342</v>
      </c>
      <c r="C129" s="5" t="s">
        <v>93</v>
      </c>
      <c r="D129" s="5" t="s">
        <v>343</v>
      </c>
      <c r="E129" s="4" t="s">
        <v>344</v>
      </c>
      <c r="F129" s="29">
        <f>VLOOKUP($A129,Table1[#All],2,FALSE)</f>
        <v>161</v>
      </c>
      <c r="G129" s="5">
        <f>VLOOKUP($A129,Table1[#All],3,FALSE)</f>
        <v>0</v>
      </c>
      <c r="H129" s="5">
        <f>VLOOKUP($A129,Table1[#All],4,FALSE)</f>
        <v>0</v>
      </c>
      <c r="I129" s="5" t="str">
        <f>VLOOKUP($A129,Table1[#All],5,FALSE)</f>
        <v>Complimentary Wifi</v>
      </c>
      <c r="J129" s="5" t="str">
        <f>VLOOKUP($A129,Table1[#All],6,FALSE)</f>
        <v>Complimentary access to fitness center</v>
      </c>
      <c r="K129" s="5">
        <f>VLOOKUP($A129,Table1[#All],7,FALSE)</f>
        <v>0</v>
      </c>
      <c r="L129" s="5" t="str">
        <f t="shared" si="3"/>
        <v>Not Available</v>
      </c>
      <c r="M129" s="5" t="str">
        <f>VLOOKUP($A129,Table1[#All],8,FALSE)</f>
        <v>Indoor</v>
      </c>
      <c r="N129" s="5" t="str">
        <f>VLOOKUP($A129,Table1[#All],9,FALSE)</f>
        <v>MiniFridge Only</v>
      </c>
      <c r="O129" s="5" t="str">
        <f>VLOOKUP($A129,Table1[#All],10,FALSE)</f>
        <v>Complimentary Self Parking</v>
      </c>
      <c r="P129" s="5" t="str">
        <f>VLOOKUP($A129,Table1[#All],11,FALSE)</f>
        <v>Complimentary Bus Parking | Max 6-8 buses</v>
      </c>
      <c r="Q129" s="5" t="str">
        <f>VLOOKUP($A129, Table1[#All],12,FALSE)</f>
        <v>3:00 PM | 11:00 AM</v>
      </c>
      <c r="R129" s="5" t="str">
        <f>VLOOKUP($A129, Table1[#All],13,FALSE)</f>
        <v>$50 per night per room</v>
      </c>
      <c r="S129" s="5" t="str">
        <f>VLOOKUP($A129, Table1[#All],14,FALSE)</f>
        <v>72 hours</v>
      </c>
    </row>
    <row r="130" spans="1:19" ht="66" customHeight="1" x14ac:dyDescent="0.25">
      <c r="A130" s="5" t="s">
        <v>345</v>
      </c>
      <c r="B130" s="20" t="s">
        <v>346</v>
      </c>
      <c r="C130" s="5" t="s">
        <v>48</v>
      </c>
      <c r="D130" s="5" t="s">
        <v>347</v>
      </c>
      <c r="E130" s="23" t="s">
        <v>348</v>
      </c>
      <c r="F130" s="29">
        <f>VLOOKUP($A130,Table1[#All],2,FALSE)</f>
        <v>255</v>
      </c>
      <c r="G130" s="5">
        <f>VLOOKUP($A130,Table1[#All],3,FALSE)</f>
        <v>0</v>
      </c>
      <c r="H130" s="5">
        <f>VLOOKUP($A130,Table1[#All],4,FALSE)</f>
        <v>0</v>
      </c>
      <c r="I130" s="5" t="str">
        <f>VLOOKUP($A130,Table1[#All],5,FALSE)</f>
        <v>Complimentary Wifi</v>
      </c>
      <c r="J130" s="5" t="str">
        <f>VLOOKUP($A130,Table1[#All],6,FALSE)</f>
        <v>Complimentary access to fitness center</v>
      </c>
      <c r="K130" s="5">
        <f>VLOOKUP($A130,Table1[#All],7,FALSE)</f>
        <v>0</v>
      </c>
      <c r="L130" s="5" t="str">
        <f t="shared" ref="L130:L197" si="7">IF(K130=0, "Not Available",K130)</f>
        <v>Not Available</v>
      </c>
      <c r="M130" s="5">
        <f>VLOOKUP($A130,Table1[#All],8,FALSE)</f>
        <v>0</v>
      </c>
      <c r="N130" s="5">
        <f>VLOOKUP($A130,Table1[#All],9,FALSE)</f>
        <v>0</v>
      </c>
      <c r="O130" s="5" t="str">
        <f>VLOOKUP($A130,Table1[#All],10,FALSE)</f>
        <v>CAR PARKING-NEED FROM HOTEL</v>
      </c>
      <c r="P130" s="5" t="str">
        <f>VLOOKUP($A130,Table1[#All],11,FALSE)</f>
        <v>Not Available</v>
      </c>
      <c r="Q130" s="5" t="str">
        <f>VLOOKUP($A130, Table1[#All],12,FALSE)</f>
        <v>3:00 PM | 12:00 PM</v>
      </c>
      <c r="R130" s="5">
        <f>VLOOKUP($A130, Table1[#All],13,FALSE)</f>
        <v>0</v>
      </c>
      <c r="S130" s="5" t="str">
        <f>VLOOKUP($A130, Table1[#All],14,FALSE)</f>
        <v>72 hours</v>
      </c>
    </row>
    <row r="131" spans="1:19" ht="66" customHeight="1" x14ac:dyDescent="0.25">
      <c r="A131" s="5" t="s">
        <v>349</v>
      </c>
      <c r="B131" s="20" t="s">
        <v>30</v>
      </c>
      <c r="C131" s="5" t="s">
        <v>21</v>
      </c>
      <c r="D131" s="5" t="s">
        <v>350</v>
      </c>
      <c r="E131" s="4" t="s">
        <v>351</v>
      </c>
      <c r="F131" s="29">
        <f>VLOOKUP($A131,Table1[#All],2,FALSE)</f>
        <v>309</v>
      </c>
      <c r="G131" s="5">
        <f>VLOOKUP($A131,Table1[#All],3,FALSE)</f>
        <v>0</v>
      </c>
      <c r="H131" s="5">
        <f>VLOOKUP($A131,Table1[#All],4,FALSE)</f>
        <v>0</v>
      </c>
      <c r="I131" s="5" t="str">
        <f>VLOOKUP($A131,Table1[#All],5,FALSE)</f>
        <v>Complimentary Wifi</v>
      </c>
      <c r="J131" s="5" t="str">
        <f>VLOOKUP($A131,Table1[#All],6,FALSE)</f>
        <v>Complimentary access to fitness center</v>
      </c>
      <c r="K131" s="5">
        <f>VLOOKUP($A131,Table1[#All],7,FALSE)</f>
        <v>0</v>
      </c>
      <c r="L131" s="5" t="str">
        <f t="shared" si="7"/>
        <v>Not Available</v>
      </c>
      <c r="M131" s="5" t="str">
        <f>VLOOKUP($A131,Table1[#All],8,FALSE)</f>
        <v>No Pool</v>
      </c>
      <c r="N131" s="5" t="str">
        <f>VLOOKUP($A131,Table1[#All],9,FALSE)</f>
        <v>MiniFridge Only</v>
      </c>
      <c r="O131" s="5" t="str">
        <f>VLOOKUP($A131,Table1[#All],10,FALSE)</f>
        <v xml:space="preserve">Valet Parking: $56 per night per car | Self-Parking Offsite </v>
      </c>
      <c r="P131" s="5" t="str">
        <f>VLOOKUP($A131,Table1[#All],11,FALSE)</f>
        <v>Bus Parking: Off-site | $250 per night per bus | Reservations Required. Max 6 buses</v>
      </c>
      <c r="Q131" s="5" t="str">
        <f>VLOOKUP($A131, Table1[#All],12,FALSE)</f>
        <v>3:00 PM | 12:00 PM</v>
      </c>
      <c r="R131" s="5" t="str">
        <f>VLOOKUP($A131, Table1[#All],13,FALSE)</f>
        <v>$100 per night per room</v>
      </c>
      <c r="S131" s="5" t="str">
        <f>VLOOKUP($A131, Table1[#All],14,FALSE)</f>
        <v>72 hours</v>
      </c>
    </row>
    <row r="132" spans="1:19" ht="66" customHeight="1" x14ac:dyDescent="0.25">
      <c r="A132" s="5" t="s">
        <v>352</v>
      </c>
      <c r="B132" s="20" t="s">
        <v>301</v>
      </c>
      <c r="C132" s="5" t="s">
        <v>35</v>
      </c>
      <c r="D132" s="5" t="s">
        <v>108</v>
      </c>
      <c r="E132" s="4" t="s">
        <v>662</v>
      </c>
      <c r="F132" s="29">
        <f>VLOOKUP($A132,Table1[#All],2,FALSE)</f>
        <v>215</v>
      </c>
      <c r="G132" s="5">
        <f>VLOOKUP($A132,Table1[#All],3,FALSE)</f>
        <v>0</v>
      </c>
      <c r="H132" s="5">
        <f>VLOOKUP($A132,Table1[#All],4,FALSE)</f>
        <v>0</v>
      </c>
      <c r="I132" s="5" t="str">
        <f>VLOOKUP($A132,Table1[#All],5,FALSE)</f>
        <v>Complimentary Wifi</v>
      </c>
      <c r="J132" s="5" t="str">
        <f>VLOOKUP($A132,Table1[#All],6,FALSE)</f>
        <v>Complimentary access to fitness center</v>
      </c>
      <c r="K132" s="5">
        <f>VLOOKUP($A132,Table1[#All],7,FALSE)</f>
        <v>0</v>
      </c>
      <c r="L132" s="5" t="str">
        <f t="shared" si="7"/>
        <v>Not Available</v>
      </c>
      <c r="M132" s="5" t="str">
        <f>VLOOKUP($A132,Table1[#All],8,FALSE)</f>
        <v>Outdoor</v>
      </c>
      <c r="N132" s="5" t="str">
        <f>VLOOKUP($A132,Table1[#All],9,FALSE)</f>
        <v>MiniFridge Only</v>
      </c>
      <c r="O132" s="5" t="str">
        <f>VLOOKUP($A132,Table1[#All],10,FALSE)</f>
        <v>Self Parking: $37 per night per car_x000D_
Valet Parking: $69 per night per car</v>
      </c>
      <c r="P132" s="5" t="str">
        <f>VLOOKUP($A132,Table1[#All],11,FALSE)</f>
        <v>$45 per night per bus | Max 2 buses</v>
      </c>
      <c r="Q132" s="5" t="str">
        <f>VLOOKUP($A132, Table1[#All],12,FALSE)</f>
        <v>3:00 PM | 12:00 PM</v>
      </c>
      <c r="R132" s="5" t="str">
        <f>VLOOKUP($A132, Table1[#All],13,FALSE)</f>
        <v>$100 per night per room</v>
      </c>
      <c r="S132" s="5" t="str">
        <f>VLOOKUP($A132, Table1[#All],14,FALSE)</f>
        <v>72 hours</v>
      </c>
    </row>
    <row r="133" spans="1:19" ht="66" customHeight="1" x14ac:dyDescent="0.25">
      <c r="A133" s="5" t="s">
        <v>353</v>
      </c>
      <c r="B133" s="20" t="s">
        <v>354</v>
      </c>
      <c r="C133" s="5" t="s">
        <v>41</v>
      </c>
      <c r="D133" s="5" t="s">
        <v>142</v>
      </c>
      <c r="E133" s="4" t="s">
        <v>355</v>
      </c>
      <c r="F133" s="29">
        <f>VLOOKUP($A133,Table1[#All],2,FALSE)</f>
        <v>106</v>
      </c>
      <c r="G133" s="5">
        <f>VLOOKUP($A133,Table1[#All],3,FALSE)</f>
        <v>0</v>
      </c>
      <c r="H133" s="5">
        <f>VLOOKUP($A133,Table1[#All],4,FALSE)</f>
        <v>0</v>
      </c>
      <c r="I133" s="5" t="str">
        <f>VLOOKUP($A133,Table1[#All],5,FALSE)</f>
        <v>Complimentary Wifi</v>
      </c>
      <c r="J133" s="5" t="str">
        <f>VLOOKUP($A133,Table1[#All],6,FALSE)</f>
        <v>Complimentary access to fitness center</v>
      </c>
      <c r="K133" s="5" t="str">
        <f>VLOOKUP($A133,Table1[#All],7,FALSE)</f>
        <v>Complimentary Breakfast</v>
      </c>
      <c r="L133" s="5" t="str">
        <f t="shared" si="7"/>
        <v>Complimentary Breakfast</v>
      </c>
      <c r="M133" s="5" t="str">
        <f>VLOOKUP($A133,Table1[#All],8,FALSE)</f>
        <v>Outdoor</v>
      </c>
      <c r="N133" s="5" t="str">
        <f>VLOOKUP($A133,Table1[#All],9,FALSE)</f>
        <v>Microwave and MiniFridge</v>
      </c>
      <c r="O133" s="5" t="str">
        <f>VLOOKUP($A133,Table1[#All],10,FALSE)</f>
        <v>Complimentary Self Parking</v>
      </c>
      <c r="P133" s="5" t="str">
        <f>VLOOKUP($A133,Table1[#All],11,FALSE)</f>
        <v>Complimentary Bus Parking</v>
      </c>
      <c r="Q133" s="5" t="str">
        <f>VLOOKUP($A133, Table1[#All],12,FALSE)</f>
        <v>3:00 PM | 11:00 AM</v>
      </c>
      <c r="R133" s="5" t="str">
        <f>VLOOKUP($A133, Table1[#All],13,FALSE)</f>
        <v>N/A</v>
      </c>
      <c r="S133" s="5" t="str">
        <f>VLOOKUP($A133, Table1[#All],14,FALSE)</f>
        <v>72 hours</v>
      </c>
    </row>
    <row r="134" spans="1:19" ht="66" customHeight="1" x14ac:dyDescent="0.25">
      <c r="A134" s="5" t="s">
        <v>356</v>
      </c>
      <c r="B134" s="20" t="s">
        <v>357</v>
      </c>
      <c r="C134" s="5" t="s">
        <v>89</v>
      </c>
      <c r="D134" s="5" t="s">
        <v>358</v>
      </c>
      <c r="E134" s="23" t="s">
        <v>94</v>
      </c>
      <c r="F134" s="29">
        <f>VLOOKUP($A134,Table1[#All],2,FALSE)</f>
        <v>119</v>
      </c>
      <c r="G134" s="5">
        <f>VLOOKUP($A134,Table1[#All],3,FALSE)</f>
        <v>0</v>
      </c>
      <c r="H134" s="5">
        <f>VLOOKUP($A134,Table1[#All],4,FALSE)</f>
        <v>0</v>
      </c>
      <c r="I134" s="5" t="str">
        <f>VLOOKUP($A134,Table1[#All],5,FALSE)</f>
        <v>Complimentary Wifi</v>
      </c>
      <c r="J134" s="5" t="str">
        <f>VLOOKUP($A134,Table1[#All],6,FALSE)</f>
        <v>Complimentary access to fitness center</v>
      </c>
      <c r="K134" s="5" t="str">
        <f>VLOOKUP($A134,Table1[#All],7,FALSE)</f>
        <v>Complimentary Breakfast</v>
      </c>
      <c r="L134" s="5" t="str">
        <f>IF(K134=0, "Not Available",K134)</f>
        <v>Complimentary Breakfast</v>
      </c>
      <c r="M134" s="5">
        <f>VLOOKUP($A134,Table1[#All],8,FALSE)</f>
        <v>0</v>
      </c>
      <c r="N134" s="5">
        <f>VLOOKUP($A134,Table1[#All],9,FALSE)</f>
        <v>0</v>
      </c>
      <c r="O134" s="5" t="str">
        <f>VLOOKUP($A134,Table1[#All],10,FALSE)</f>
        <v>Complimentary Self Parking</v>
      </c>
      <c r="P134" s="5" t="str">
        <f>VLOOKUP($A134,Table1[#All],11,FALSE)</f>
        <v>Complimentary Bus Parking</v>
      </c>
      <c r="Q134" s="5" t="str">
        <f>VLOOKUP($A134, Table1[#All],12,FALSE)</f>
        <v>3:00 PM | 11:00 AM</v>
      </c>
      <c r="R134" s="5">
        <f>VLOOKUP($A134, Table1[#All],13,FALSE)</f>
        <v>0</v>
      </c>
      <c r="S134" s="5" t="str">
        <f>VLOOKUP($A134, Table1[#All],14,FALSE)</f>
        <v>72 hours</v>
      </c>
    </row>
    <row r="135" spans="1:19" ht="66" customHeight="1" x14ac:dyDescent="0.25">
      <c r="A135" s="5" t="s">
        <v>726</v>
      </c>
      <c r="B135" s="20" t="s">
        <v>727</v>
      </c>
      <c r="C135" s="5" t="s">
        <v>89</v>
      </c>
      <c r="D135" s="5" t="s">
        <v>27</v>
      </c>
      <c r="E135" s="23" t="s">
        <v>66</v>
      </c>
      <c r="F135" s="29">
        <f>VLOOKUP($A135,Table1[#All],2,FALSE)</f>
        <v>99</v>
      </c>
      <c r="G135" s="5">
        <f>VLOOKUP($A135,Table1[#All],3,FALSE)</f>
        <v>0</v>
      </c>
      <c r="H135" s="5">
        <f>VLOOKUP($A135,Table1[#All],4,FALSE)</f>
        <v>0</v>
      </c>
      <c r="I135" s="5" t="str">
        <f>VLOOKUP($A135,Table1[#All],5,FALSE)</f>
        <v>Complimentary Wifi</v>
      </c>
      <c r="J135" s="5" t="str">
        <f>VLOOKUP($A135,Table1[#All],6,FALSE)</f>
        <v>Complimentary access to fitness center</v>
      </c>
      <c r="K135" s="5" t="str">
        <f>VLOOKUP($A135,Table1[#All],7,FALSE)</f>
        <v>Complimentary Breakfast</v>
      </c>
      <c r="L135" s="5" t="str">
        <f t="shared" ref="L135" si="8">IF(K135=0, "Not Available",K135)</f>
        <v>Complimentary Breakfast</v>
      </c>
      <c r="M135" s="5">
        <f>VLOOKUP($A135,Table1[#All],8,FALSE)</f>
        <v>0</v>
      </c>
      <c r="N135" s="5">
        <f>VLOOKUP($A135,Table1[#All],9,FALSE)</f>
        <v>0</v>
      </c>
      <c r="O135" s="5" t="str">
        <f>VLOOKUP($A135,Table1[#All],10,FALSE)</f>
        <v>Complimentary Self Parking</v>
      </c>
      <c r="P135" s="5" t="str">
        <f>VLOOKUP($A135,Table1[#All],11,FALSE)</f>
        <v>Complimentary Bus Parking</v>
      </c>
      <c r="Q135" s="5" t="str">
        <f>VLOOKUP($A135, Table1[#All],12,FALSE)</f>
        <v>3:00 PM | 11:00 AM</v>
      </c>
      <c r="R135" s="5">
        <f>VLOOKUP($A135, Table1[#All],13,FALSE)</f>
        <v>0</v>
      </c>
      <c r="S135" s="5" t="str">
        <f>VLOOKUP($A135, Table1[#All],14,FALSE)</f>
        <v>72 hours</v>
      </c>
    </row>
    <row r="136" spans="1:19" ht="66" customHeight="1" x14ac:dyDescent="0.25">
      <c r="A136" s="5" t="s">
        <v>359</v>
      </c>
      <c r="B136" s="20" t="s">
        <v>61</v>
      </c>
      <c r="C136" s="5" t="s">
        <v>41</v>
      </c>
      <c r="D136" s="5" t="s">
        <v>27</v>
      </c>
      <c r="E136" s="23" t="s">
        <v>63</v>
      </c>
      <c r="F136" s="29">
        <f>VLOOKUP($A136,Table1[#All],2,FALSE)</f>
        <v>139</v>
      </c>
      <c r="G136" s="5">
        <f>VLOOKUP($A136,Table1[#All],3,FALSE)</f>
        <v>0</v>
      </c>
      <c r="H136" s="5">
        <f>VLOOKUP($A136,Table1[#All],4,FALSE)</f>
        <v>0</v>
      </c>
      <c r="I136" s="5" t="str">
        <f>VLOOKUP($A136,Table1[#All],5,FALSE)</f>
        <v>Complimentary Wifi</v>
      </c>
      <c r="J136" s="5" t="str">
        <f>VLOOKUP($A136,Table1[#All],6,FALSE)</f>
        <v>Complimentary access to fitness center</v>
      </c>
      <c r="K136" s="5" t="str">
        <f>VLOOKUP($A136,Table1[#All],7,FALSE)</f>
        <v>Complimentary Breakfast</v>
      </c>
      <c r="L136" s="5" t="str">
        <f t="shared" si="7"/>
        <v>Complimentary Breakfast</v>
      </c>
      <c r="M136" s="5">
        <f>VLOOKUP($A136,Table1[#All],8,FALSE)</f>
        <v>0</v>
      </c>
      <c r="N136" s="5">
        <f>VLOOKUP($A136,Table1[#All],9,FALSE)</f>
        <v>0</v>
      </c>
      <c r="O136" s="5" t="str">
        <f>VLOOKUP($A136,Table1[#All],10,FALSE)</f>
        <v>Complimentary Self Parking</v>
      </c>
      <c r="P136" s="5" t="str">
        <f>VLOOKUP($A136,Table1[#All],11,FALSE)</f>
        <v>Complimentary Bus Parking</v>
      </c>
      <c r="Q136" s="5" t="str">
        <f>VLOOKUP($A136, Table1[#All],12,FALSE)</f>
        <v>3:00 PM | 11:00 AM</v>
      </c>
      <c r="R136" s="5">
        <f>VLOOKUP($A136, Table1[#All],13,FALSE)</f>
        <v>0</v>
      </c>
      <c r="S136" s="5" t="str">
        <f>VLOOKUP($A136, Table1[#All],14,FALSE)</f>
        <v>72 hours</v>
      </c>
    </row>
    <row r="137" spans="1:19" ht="66" customHeight="1" x14ac:dyDescent="0.25">
      <c r="A137" s="5" t="s">
        <v>360</v>
      </c>
      <c r="B137" s="20" t="s">
        <v>361</v>
      </c>
      <c r="C137" s="5" t="s">
        <v>85</v>
      </c>
      <c r="D137" s="5" t="s">
        <v>362</v>
      </c>
      <c r="E137" s="4" t="s">
        <v>663</v>
      </c>
      <c r="F137" s="29" t="str">
        <f>VLOOKUP($A137,Table1[#All],2,FALSE)</f>
        <v>$119 | $129 | $139</v>
      </c>
      <c r="G137" s="5">
        <f>VLOOKUP($A137,Table1[#All],3,FALSE)</f>
        <v>0</v>
      </c>
      <c r="H137" s="5">
        <f>VLOOKUP($A137,Table1[#All],4,FALSE)</f>
        <v>0</v>
      </c>
      <c r="I137" s="5" t="str">
        <f>VLOOKUP($A137,Table1[#All],5,FALSE)</f>
        <v>Complimentary Wifi</v>
      </c>
      <c r="J137" s="5" t="str">
        <f>VLOOKUP($A137,Table1[#All],6,FALSE)</f>
        <v>Complimentary access to fitness center</v>
      </c>
      <c r="K137" s="5" t="str">
        <f>VLOOKUP($A137,Table1[#All],7,FALSE)</f>
        <v>Complimentary Breakfast_x000D_
_x000D_
Complimentary Airport Shuttle</v>
      </c>
      <c r="L137" s="5" t="str">
        <f t="shared" si="7"/>
        <v>Complimentary Breakfast_x000D_
_x000D_
Complimentary Airport Shuttle</v>
      </c>
      <c r="M137" s="5" t="str">
        <f>VLOOKUP($A137,Table1[#All],8,FALSE)</f>
        <v>Outdoor | 11/17 - Pool is out of service</v>
      </c>
      <c r="N137" s="5" t="str">
        <f>VLOOKUP($A137,Table1[#All],9,FALSE)</f>
        <v>MiniFridge Only</v>
      </c>
      <c r="O137" s="5" t="str">
        <f>VLOOKUP($A137,Table1[#All],10,FALSE)</f>
        <v>Complimentary Self Parking</v>
      </c>
      <c r="P137" s="5" t="str">
        <f>VLOOKUP($A137,Table1[#All],11,FALSE)</f>
        <v>Complimentary Bus Parking | Max 1 bus</v>
      </c>
      <c r="Q137" s="5" t="str">
        <f>VLOOKUP($A137, Table1[#All],12,FALSE)</f>
        <v>3:00 PM | 11:00 AM</v>
      </c>
      <c r="R137" s="5" t="str">
        <f>VLOOKUP($A137, Table1[#All],13,FALSE)</f>
        <v>$100 per stay per room</v>
      </c>
      <c r="S137" s="5" t="str">
        <f>VLOOKUP($A137, Table1[#All],14,FALSE)</f>
        <v>72 hours</v>
      </c>
    </row>
    <row r="138" spans="1:19" ht="66" customHeight="1" x14ac:dyDescent="0.25">
      <c r="A138" s="5" t="s">
        <v>752</v>
      </c>
      <c r="B138" s="20" t="s">
        <v>658</v>
      </c>
      <c r="C138" s="5" t="s">
        <v>41</v>
      </c>
      <c r="D138" s="5" t="s">
        <v>58</v>
      </c>
      <c r="E138" s="23" t="s">
        <v>724</v>
      </c>
      <c r="F138" s="29">
        <f>VLOOKUP($A138,Table1[#All],2,FALSE)</f>
        <v>125</v>
      </c>
      <c r="G138" s="5">
        <f>VLOOKUP($A138,Table1[#All],3,FALSE)</f>
        <v>0</v>
      </c>
      <c r="H138" s="5">
        <f>VLOOKUP($A138,Table1[#All],4,FALSE)</f>
        <v>0</v>
      </c>
      <c r="I138" s="5" t="str">
        <f>VLOOKUP($A138,Table1[#All],5,FALSE)</f>
        <v>Complimentary Wifi</v>
      </c>
      <c r="J138" s="5" t="str">
        <f>VLOOKUP($A138,Table1[#All],6,FALSE)</f>
        <v>Complimentary access to fitness center</v>
      </c>
      <c r="K138" s="5" t="str">
        <f>VLOOKUP($A138,Table1[#All],7,FALSE)</f>
        <v>Complimentary Breakfast</v>
      </c>
      <c r="L138" s="5" t="str">
        <f t="shared" ref="L138" si="9">IF(K138=0, "Not Available",K138)</f>
        <v>Complimentary Breakfast</v>
      </c>
      <c r="M138" s="5">
        <f>VLOOKUP($A138,Table1[#All],8,FALSE)</f>
        <v>0</v>
      </c>
      <c r="N138" s="5">
        <f>VLOOKUP($A138,Table1[#All],9,FALSE)</f>
        <v>0</v>
      </c>
      <c r="O138" s="5" t="str">
        <f>VLOOKUP($A138,Table1[#All],10,FALSE)</f>
        <v>Complimentary Self Parking</v>
      </c>
      <c r="P138" s="5" t="str">
        <f>VLOOKUP($A138,Table1[#All],11,FALSE)</f>
        <v>Complimentary Bus Parking</v>
      </c>
      <c r="Q138" s="5" t="str">
        <f>VLOOKUP($A138, Table1[#All],12,FALSE)</f>
        <v>3:00 PM | 11:00 AM</v>
      </c>
      <c r="R138" s="5">
        <f>VLOOKUP($A138, Table1[#All],13,FALSE)</f>
        <v>0</v>
      </c>
      <c r="S138" s="5" t="str">
        <f>VLOOKUP($A138, Table1[#All],14,FALSE)</f>
        <v>72 hours</v>
      </c>
    </row>
    <row r="139" spans="1:19" ht="66" customHeight="1" x14ac:dyDescent="0.25">
      <c r="A139" s="5" t="s">
        <v>665</v>
      </c>
      <c r="B139" s="20" t="s">
        <v>728</v>
      </c>
      <c r="C139" s="5" t="s">
        <v>44</v>
      </c>
      <c r="D139" s="5" t="s">
        <v>58</v>
      </c>
      <c r="E139" s="4" t="s">
        <v>725</v>
      </c>
      <c r="F139" s="29" t="str">
        <f>VLOOKUP($A139,Table1[#All],2,FALSE)</f>
        <v>$129 | $139</v>
      </c>
      <c r="G139" s="5">
        <f>VLOOKUP($A139,Table1[#All],3,FALSE)</f>
        <v>0</v>
      </c>
      <c r="H139" s="5">
        <f>VLOOKUP($A139,Table1[#All],4,FALSE)</f>
        <v>0</v>
      </c>
      <c r="I139" s="5" t="str">
        <f>VLOOKUP($A139,Table1[#All],5,FALSE)</f>
        <v>Complimentary Wifi</v>
      </c>
      <c r="J139" s="5" t="str">
        <f>VLOOKUP($A139,Table1[#All],6,FALSE)</f>
        <v>Complimentary access to fitness center</v>
      </c>
      <c r="K139" s="5">
        <f>VLOOKUP($A139,Table1[#All],7,FALSE)</f>
        <v>0</v>
      </c>
      <c r="L139" s="5" t="str">
        <f t="shared" ref="L139" si="10">IF(K139=0, "Not Available",K139)</f>
        <v>Not Available</v>
      </c>
      <c r="M139" s="5" t="str">
        <f>VLOOKUP($A139,Table1[#All],8,FALSE)</f>
        <v>Outdoor</v>
      </c>
      <c r="N139" s="5" t="str">
        <f>VLOOKUP($A139,Table1[#All],9,FALSE)</f>
        <v>Microwave and MiniFridge</v>
      </c>
      <c r="O139" s="5" t="str">
        <f>VLOOKUP($A139,Table1[#All],10,FALSE)</f>
        <v>Complimentary Self Parking</v>
      </c>
      <c r="P139" s="5" t="str">
        <f>VLOOKUP($A139,Table1[#All],11,FALSE)</f>
        <v>Complimentary Bus Parking</v>
      </c>
      <c r="Q139" s="5" t="str">
        <f>VLOOKUP($A139, Table1[#All],12,FALSE)</f>
        <v>3:00 PM | 12:00 PM</v>
      </c>
      <c r="R139" s="5">
        <f>VLOOKUP($A139, Table1[#All],13,FALSE)</f>
        <v>0</v>
      </c>
      <c r="S139" s="5" t="str">
        <f>VLOOKUP($A139, Table1[#All],14,FALSE)</f>
        <v>72 hours</v>
      </c>
    </row>
    <row r="140" spans="1:19" ht="66" customHeight="1" x14ac:dyDescent="0.25">
      <c r="A140" s="5" t="s">
        <v>363</v>
      </c>
      <c r="B140" s="20" t="s">
        <v>30</v>
      </c>
      <c r="C140" s="5" t="s">
        <v>21</v>
      </c>
      <c r="D140" s="5" t="s">
        <v>56</v>
      </c>
      <c r="E140" s="4" t="s">
        <v>364</v>
      </c>
      <c r="F140" s="29">
        <f>VLOOKUP($A140,Table1[#All],2,FALSE)</f>
        <v>280</v>
      </c>
      <c r="G140" s="5">
        <f>VLOOKUP($A140,Table1[#All],3,FALSE)</f>
        <v>0</v>
      </c>
      <c r="H140" s="5">
        <f>VLOOKUP($A140,Table1[#All],4,FALSE)</f>
        <v>0</v>
      </c>
      <c r="I140" s="5" t="str">
        <f>VLOOKUP($A140,Table1[#All],5,FALSE)</f>
        <v>Complimentary Wifi</v>
      </c>
      <c r="J140" s="5" t="str">
        <f>VLOOKUP($A140,Table1[#All],6,FALSE)</f>
        <v>Complimentary access to fitness center</v>
      </c>
      <c r="K140" s="5">
        <f>VLOOKUP($A140,Table1[#All],7,FALSE)</f>
        <v>0</v>
      </c>
      <c r="L140" s="5" t="str">
        <f t="shared" si="7"/>
        <v>Not Available</v>
      </c>
      <c r="M140" s="5" t="str">
        <f>VLOOKUP($A140,Table1[#All],8,FALSE)</f>
        <v>Outdoor</v>
      </c>
      <c r="N140" s="5" t="str">
        <f>VLOOKUP($A140,Table1[#All],9,FALSE)</f>
        <v>N/A</v>
      </c>
      <c r="O140" s="5" t="str">
        <f>VLOOKUP($A140,Table1[#All],10,FALSE)</f>
        <v xml:space="preserve">Valet Parking: $54 per night per car | Self Parking Located on Green Street Parking Garage </v>
      </c>
      <c r="P140" s="5" t="str">
        <f>VLOOKUP($A140,Table1[#All],11,FALSE)</f>
        <v>Not Available</v>
      </c>
      <c r="Q140" s="5" t="str">
        <f>VLOOKUP($A140, Table1[#All],12,FALSE)</f>
        <v>4:00 PM | 12:00 PM</v>
      </c>
      <c r="R140" s="5" t="str">
        <f>VLOOKUP($A140, Table1[#All],13,FALSE)</f>
        <v>$100 per stay per room</v>
      </c>
      <c r="S140" s="5" t="str">
        <f>VLOOKUP($A140, Table1[#All],14,FALSE)</f>
        <v>72 hours</v>
      </c>
    </row>
    <row r="141" spans="1:19" ht="90" customHeight="1" x14ac:dyDescent="0.25">
      <c r="A141" s="5" t="s">
        <v>365</v>
      </c>
      <c r="B141" s="20" t="s">
        <v>242</v>
      </c>
      <c r="C141" s="5" t="s">
        <v>21</v>
      </c>
      <c r="D141" s="5" t="s">
        <v>56</v>
      </c>
      <c r="E141" s="4" t="s">
        <v>286</v>
      </c>
      <c r="F141" s="29">
        <f>VLOOKUP($A141,Table1[#All],2,FALSE)</f>
        <v>229</v>
      </c>
      <c r="G141" s="5">
        <f>VLOOKUP($A141,Table1[#All],3,FALSE)</f>
        <v>0</v>
      </c>
      <c r="H141" s="5">
        <f>VLOOKUP($A141,Table1[#All],4,FALSE)</f>
        <v>0</v>
      </c>
      <c r="I141" s="5" t="str">
        <f>VLOOKUP($A141,Table1[#All],5,FALSE)</f>
        <v>Complimentary Wifi</v>
      </c>
      <c r="J141" s="5" t="str">
        <f>VLOOKUP($A141,Table1[#All],6,FALSE)</f>
        <v>Complimentary access to fitness center</v>
      </c>
      <c r="K141" s="5" t="str">
        <f>VLOOKUP($A141,Table1[#All],7,FALSE)</f>
        <v>25% discount off breakfast pricing</v>
      </c>
      <c r="L141" s="5" t="str">
        <f t="shared" si="7"/>
        <v>25% discount off breakfast pricing</v>
      </c>
      <c r="M141" s="5" t="str">
        <f>VLOOKUP($A141,Table1[#All],8,FALSE)</f>
        <v>No Pool</v>
      </c>
      <c r="N141" s="5" t="str">
        <f>VLOOKUP($A141,Table1[#All],9,FALSE)</f>
        <v>MiniFridge Only</v>
      </c>
      <c r="O141" s="5" t="str">
        <f>VLOOKUP($A141,Table1[#All],10,FALSE)</f>
        <v>Discounted Valet Parking: $54.00 per night per car</v>
      </c>
      <c r="P141" s="5" t="str">
        <f>VLOOKUP($A141,Table1[#All],11,FALSE)</f>
        <v>Not Available</v>
      </c>
      <c r="Q141" s="5" t="str">
        <f>VLOOKUP($A141, Table1[#All],12,FALSE)</f>
        <v>3:00 PM | 12:00 PM</v>
      </c>
      <c r="R141" s="5" t="str">
        <f>VLOOKUP($A141, Table1[#All],13,FALSE)</f>
        <v>$100 per stay per room</v>
      </c>
      <c r="S141" s="5" t="str">
        <f>VLOOKUP($A141, Table1[#All],14,FALSE)</f>
        <v>72 hours</v>
      </c>
    </row>
    <row r="142" spans="1:19" ht="66" customHeight="1" x14ac:dyDescent="0.25">
      <c r="A142" s="5" t="s">
        <v>366</v>
      </c>
      <c r="B142" s="20" t="s">
        <v>367</v>
      </c>
      <c r="C142" s="5" t="s">
        <v>21</v>
      </c>
      <c r="D142" s="5" t="s">
        <v>56</v>
      </c>
      <c r="E142" s="4" t="s">
        <v>818</v>
      </c>
      <c r="F142" s="29">
        <f>VLOOKUP($A142,Table1[#All],2,FALSE)</f>
        <v>210</v>
      </c>
      <c r="G142" s="5">
        <f>VLOOKUP($A142,Table1[#All],3,FALSE)</f>
        <v>0</v>
      </c>
      <c r="H142" s="5">
        <f>VLOOKUP($A142,Table1[#All],4,FALSE)</f>
        <v>0</v>
      </c>
      <c r="I142" s="5" t="str">
        <f>VLOOKUP($A142,Table1[#All],5,FALSE)</f>
        <v>Complimentary Wifi</v>
      </c>
      <c r="J142" s="5" t="str">
        <f>VLOOKUP($A142,Table1[#All],6,FALSE)</f>
        <v>Complimentary access to fitness center</v>
      </c>
      <c r="K142" s="5" t="str">
        <f>VLOOKUP($A142,Table1[#All],7,FALSE)</f>
        <v>Complimentary Breakfast</v>
      </c>
      <c r="L142" s="5" t="str">
        <f t="shared" si="7"/>
        <v>Complimentary Breakfast</v>
      </c>
      <c r="M142" s="5" t="str">
        <f>VLOOKUP($A142,Table1[#All],8,FALSE)</f>
        <v>Outdoor</v>
      </c>
      <c r="N142" s="5" t="str">
        <f>VLOOKUP($A142,Table1[#All],9,FALSE)</f>
        <v>MiniFridge Only</v>
      </c>
      <c r="O142" s="5" t="str">
        <f>VLOOKUP($A142,Table1[#All],10,FALSE)</f>
        <v>Valet Parking: $54 per night per car</v>
      </c>
      <c r="P142" s="5" t="str">
        <f>VLOOKUP($A142,Table1[#All],11,FALSE)</f>
        <v>Not Available</v>
      </c>
      <c r="Q142" s="5" t="str">
        <f>VLOOKUP($A142, Table1[#All],12,FALSE)</f>
        <v>4:00 PM | 11:00 AM</v>
      </c>
      <c r="R142" s="5" t="str">
        <f>VLOOKUP($A142, Table1[#All],13,FALSE)</f>
        <v>N/A</v>
      </c>
      <c r="S142" s="5" t="str">
        <f>VLOOKUP($A142, Table1[#All],14,FALSE)</f>
        <v>72 hours</v>
      </c>
    </row>
    <row r="143" spans="1:19" ht="72.75" customHeight="1" x14ac:dyDescent="0.25">
      <c r="A143" s="5" t="s">
        <v>368</v>
      </c>
      <c r="B143" s="20" t="s">
        <v>369</v>
      </c>
      <c r="C143" s="5" t="s">
        <v>370</v>
      </c>
      <c r="D143" s="5" t="s">
        <v>371</v>
      </c>
      <c r="E143" s="23" t="s">
        <v>372</v>
      </c>
      <c r="F143" s="29">
        <f>VLOOKUP($A143,Table1[#All],2,FALSE)</f>
        <v>169</v>
      </c>
      <c r="G143" s="5">
        <f>VLOOKUP($A143,Table1[#All],3,FALSE)</f>
        <v>0</v>
      </c>
      <c r="H143" s="5">
        <f>VLOOKUP($A143,Table1[#All],4,FALSE)</f>
        <v>0</v>
      </c>
      <c r="I143" s="5" t="str">
        <f>VLOOKUP($A143,Table1[#All],5,FALSE)</f>
        <v>Complimentary Wifi</v>
      </c>
      <c r="J143" s="5" t="str">
        <f>VLOOKUP($A143,Table1[#All],6,FALSE)</f>
        <v>Complimentary access to fitness center</v>
      </c>
      <c r="K143" s="5" t="str">
        <f>VLOOKUP($A143,Table1[#All],7,FALSE)</f>
        <v>Complimentary Breakfast</v>
      </c>
      <c r="L143" s="5" t="str">
        <f t="shared" si="7"/>
        <v>Complimentary Breakfast</v>
      </c>
      <c r="M143" s="5">
        <f>VLOOKUP($A143,Table1[#All],8,FALSE)</f>
        <v>0</v>
      </c>
      <c r="N143" s="5">
        <f>VLOOKUP($A143,Table1[#All],9,FALSE)</f>
        <v>0</v>
      </c>
      <c r="O143" s="5" t="str">
        <f>VLOOKUP($A143,Table1[#All],10,FALSE)</f>
        <v>Complimentary Self Parking</v>
      </c>
      <c r="P143" s="5" t="str">
        <f>VLOOKUP($A143,Table1[#All],11,FALSE)</f>
        <v>Complimentary Bus Parking</v>
      </c>
      <c r="Q143" s="5" t="str">
        <f>VLOOKUP($A143, Table1[#All],12,FALSE)</f>
        <v>3:00 PM | 11:00 AM</v>
      </c>
      <c r="R143" s="5">
        <f>VLOOKUP($A143, Table1[#All],13,FALSE)</f>
        <v>0</v>
      </c>
      <c r="S143" s="5" t="str">
        <f>VLOOKUP($A143, Table1[#All],14,FALSE)</f>
        <v>72 hours</v>
      </c>
    </row>
    <row r="144" spans="1:19" ht="72.75" customHeight="1" x14ac:dyDescent="0.25">
      <c r="A144" s="5" t="s">
        <v>838</v>
      </c>
      <c r="B144" s="20" t="s">
        <v>410</v>
      </c>
      <c r="C144" s="5" t="s">
        <v>93</v>
      </c>
      <c r="D144" s="5" t="s">
        <v>27</v>
      </c>
      <c r="E144" s="23" t="s">
        <v>877</v>
      </c>
      <c r="F144" s="29">
        <f>VLOOKUP($A144,Table1[#All],2,FALSE)</f>
        <v>169</v>
      </c>
      <c r="G144" s="5">
        <f>VLOOKUP($A144,Table1[#All],3,FALSE)</f>
        <v>0</v>
      </c>
      <c r="H144" s="5">
        <f>VLOOKUP($A144,Table1[#All],4,FALSE)</f>
        <v>0</v>
      </c>
      <c r="I144" s="5" t="str">
        <f>VLOOKUP($A144,Table1[#All],5,FALSE)</f>
        <v>Complimentary Wifi</v>
      </c>
      <c r="J144" s="5" t="str">
        <f>VLOOKUP($A144,Table1[#All],6,FALSE)</f>
        <v>Complimentary access to fitness center</v>
      </c>
      <c r="K144" s="5">
        <f>VLOOKUP($A144,Table1[#All],7,FALSE)</f>
        <v>0</v>
      </c>
      <c r="L144" s="5" t="str">
        <f t="shared" ref="L144" si="11">IF(K144=0, "Not Available",K144)</f>
        <v>Not Available</v>
      </c>
      <c r="M144" s="5">
        <f>VLOOKUP($A144,Table1[#All],8,FALSE)</f>
        <v>0</v>
      </c>
      <c r="N144" s="5">
        <f>VLOOKUP($A144,Table1[#All],9,FALSE)</f>
        <v>0</v>
      </c>
      <c r="O144" s="5" t="str">
        <f>VLOOKUP($A144,Table1[#All],10,FALSE)</f>
        <v>Complimentary Self Parking</v>
      </c>
      <c r="P144" s="5" t="str">
        <f>VLOOKUP($A144,Table1[#All],11,FALSE)</f>
        <v>Complimentary Bus Parking</v>
      </c>
      <c r="Q144" s="5" t="str">
        <f>VLOOKUP($A144, Table1[#All],12,FALSE)</f>
        <v>4:00 PM | 11:00 AM</v>
      </c>
      <c r="R144" s="5">
        <f>VLOOKUP($A144, Table1[#All],13,FALSE)</f>
        <v>0</v>
      </c>
      <c r="S144" s="5" t="str">
        <f>VLOOKUP($A144, Table1[#All],14,FALSE)</f>
        <v>72 hours</v>
      </c>
    </row>
    <row r="145" spans="1:19" ht="72.75" customHeight="1" x14ac:dyDescent="0.25">
      <c r="A145" s="5" t="s">
        <v>373</v>
      </c>
      <c r="B145" s="20" t="s">
        <v>374</v>
      </c>
      <c r="C145" s="5" t="s">
        <v>89</v>
      </c>
      <c r="D145" s="5" t="s">
        <v>142</v>
      </c>
      <c r="E145" s="4" t="s">
        <v>286</v>
      </c>
      <c r="F145" s="29">
        <f>VLOOKUP($A145,Table1[#All],2,FALSE)</f>
        <v>229</v>
      </c>
      <c r="G145" s="5">
        <f>VLOOKUP($A145,Table1[#All],3,FALSE)</f>
        <v>0</v>
      </c>
      <c r="H145" s="5">
        <f>VLOOKUP($A145,Table1[#All],4,FALSE)</f>
        <v>0</v>
      </c>
      <c r="I145" s="5" t="str">
        <f>VLOOKUP($A145,Table1[#All],5,FALSE)</f>
        <v>Complimentary Wifi</v>
      </c>
      <c r="J145" s="5" t="str">
        <f>VLOOKUP($A145,Table1[#All],6,FALSE)</f>
        <v>Complimentary access to fitness center</v>
      </c>
      <c r="K145" s="5">
        <f>VLOOKUP($A145,Table1[#All],7,FALSE)</f>
        <v>0</v>
      </c>
      <c r="L145" s="5" t="str">
        <f t="shared" si="7"/>
        <v>Not Available</v>
      </c>
      <c r="M145" s="5" t="str">
        <f>VLOOKUP($A145,Table1[#All],8,FALSE)</f>
        <v>Outdoor</v>
      </c>
      <c r="N145" s="5" t="str">
        <f>VLOOKUP($A145,Table1[#All],9,FALSE)</f>
        <v>MiniFridge Only</v>
      </c>
      <c r="O145" s="5" t="str">
        <f>VLOOKUP($A145,Table1[#All],10,FALSE)</f>
        <v>Self Parking: $33 per night per car | Valet Parking: $43 per night per car</v>
      </c>
      <c r="P145" s="5" t="str">
        <f>VLOOKUP($A145,Table1[#All],11,FALSE)</f>
        <v>$50 per night per bus | Max 2 buses</v>
      </c>
      <c r="Q145" s="5" t="str">
        <f>VLOOKUP($A145, Table1[#All],12,FALSE)</f>
        <v>3:00 PM | 11:00 AM</v>
      </c>
      <c r="R145" s="5" t="str">
        <f>VLOOKUP($A145, Table1[#All],13,FALSE)</f>
        <v>$50 per night per room</v>
      </c>
      <c r="S145" s="5" t="str">
        <f>VLOOKUP($A145, Table1[#All],14,FALSE)</f>
        <v>72 hours</v>
      </c>
    </row>
    <row r="146" spans="1:19" ht="72.75" customHeight="1" x14ac:dyDescent="0.25">
      <c r="A146" s="5" t="s">
        <v>375</v>
      </c>
      <c r="B146" s="20" t="s">
        <v>376</v>
      </c>
      <c r="C146" s="5" t="s">
        <v>21</v>
      </c>
      <c r="D146" s="5" t="s">
        <v>56</v>
      </c>
      <c r="E146" s="4" t="s">
        <v>206</v>
      </c>
      <c r="F146" s="29">
        <f>VLOOKUP($A146,Table1[#All],2,FALSE)</f>
        <v>244</v>
      </c>
      <c r="G146" s="5">
        <f>VLOOKUP($A146,Table1[#All],3,FALSE)</f>
        <v>0</v>
      </c>
      <c r="H146" s="5">
        <f>VLOOKUP($A146,Table1[#All],4,FALSE)</f>
        <v>0</v>
      </c>
      <c r="I146" s="5" t="str">
        <f>VLOOKUP($A146,Table1[#All],5,FALSE)</f>
        <v>Complimentary Wifi</v>
      </c>
      <c r="J146" s="5" t="str">
        <f>VLOOKUP($A146,Table1[#All],6,FALSE)</f>
        <v>Complimentary access to fitness center</v>
      </c>
      <c r="K146" s="5" t="str">
        <f>VLOOKUP($A146,Table1[#All],7,FALSE)</f>
        <v>10% off 2026 Published Food Menus</v>
      </c>
      <c r="L146" s="5" t="str">
        <f t="shared" si="7"/>
        <v>10% off 2026 Published Food Menus</v>
      </c>
      <c r="M146" s="5" t="str">
        <f>VLOOKUP($A146,Table1[#All],8,FALSE)</f>
        <v>Outdoor</v>
      </c>
      <c r="N146" s="5" t="str">
        <f>VLOOKUP($A146,Table1[#All],9,FALSE)</f>
        <v>MiniFridge Only</v>
      </c>
      <c r="O146" s="5" t="str">
        <f>VLOOKUP($A146,Table1[#All],10,FALSE)</f>
        <v>Self Parking: $40 per night per car | Valet Parking: $65 per night per car</v>
      </c>
      <c r="P146" s="5" t="str">
        <f>VLOOKUP($A146,Table1[#All],11,FALSE)</f>
        <v>$95 per night per bus | Max 5 buses</v>
      </c>
      <c r="Q146" s="5" t="str">
        <f>VLOOKUP($A146, Table1[#All],12,FALSE)</f>
        <v>4:00 PM | 11:00 AM</v>
      </c>
      <c r="R146" s="5" t="str">
        <f>VLOOKUP($A146, Table1[#All],13,FALSE)</f>
        <v>$100 per night per room</v>
      </c>
      <c r="S146" s="5" t="str">
        <f>VLOOKUP($A146, Table1[#All],14,FALSE)</f>
        <v>72 hours</v>
      </c>
    </row>
    <row r="147" spans="1:19" ht="66" customHeight="1" x14ac:dyDescent="0.25">
      <c r="A147" s="5" t="s">
        <v>377</v>
      </c>
      <c r="B147" s="20" t="s">
        <v>378</v>
      </c>
      <c r="C147" s="5" t="s">
        <v>48</v>
      </c>
      <c r="D147" s="5" t="s">
        <v>209</v>
      </c>
      <c r="E147" s="4" t="s">
        <v>379</v>
      </c>
      <c r="F147" s="29">
        <f>VLOOKUP($A147,Table1[#All],2,FALSE)</f>
        <v>249</v>
      </c>
      <c r="G147" s="5">
        <f>VLOOKUP($A147,Table1[#All],3,FALSE)</f>
        <v>0</v>
      </c>
      <c r="H147" s="5">
        <f>VLOOKUP($A147,Table1[#All],4,FALSE)</f>
        <v>0</v>
      </c>
      <c r="I147" s="5" t="str">
        <f>VLOOKUP($A147,Table1[#All],5,FALSE)</f>
        <v>Complimentary Wifi</v>
      </c>
      <c r="J147" s="5" t="str">
        <f>VLOOKUP($A147,Table1[#All],6,FALSE)</f>
        <v>Complimentary access to fitness center</v>
      </c>
      <c r="K147" s="5">
        <f>VLOOKUP($A147,Table1[#All],7,FALSE)</f>
        <v>0</v>
      </c>
      <c r="L147" s="5" t="str">
        <f t="shared" si="7"/>
        <v>Not Available</v>
      </c>
      <c r="M147" s="5" t="str">
        <f>VLOOKUP($A147,Table1[#All],8,FALSE)</f>
        <v>Outdoor</v>
      </c>
      <c r="N147" s="5" t="str">
        <f>VLOOKUP($A147,Table1[#All],9,FALSE)</f>
        <v>MiniFridge Only | Microwave on Every Floor by Ice Machine</v>
      </c>
      <c r="O147" s="5" t="str">
        <f>VLOOKUP($A147,Table1[#All],10,FALSE)</f>
        <v>CAR PARKING- Valet: $44 + tax per night per car | Self-Park: up to $15 per night per car</v>
      </c>
      <c r="P147" s="5" t="str">
        <f>VLOOKUP($A147,Table1[#All],11,FALSE)</f>
        <v>Not Available</v>
      </c>
      <c r="Q147" s="5" t="str">
        <f>VLOOKUP($A147, Table1[#All],12,FALSE)</f>
        <v>4:00 PM | 12:00 PM</v>
      </c>
      <c r="R147" s="5" t="str">
        <f>VLOOKUP($A147, Table1[#All],13,FALSE)</f>
        <v>$50 per night per room (Max of $250</v>
      </c>
      <c r="S147" s="5" t="str">
        <f>VLOOKUP($A147, Table1[#All],14,FALSE)</f>
        <v>72 hours</v>
      </c>
    </row>
    <row r="148" spans="1:19" ht="66" customHeight="1" x14ac:dyDescent="0.25">
      <c r="A148" s="5" t="s">
        <v>380</v>
      </c>
      <c r="B148" s="20" t="s">
        <v>150</v>
      </c>
      <c r="C148" s="5" t="s">
        <v>89</v>
      </c>
      <c r="D148" s="5" t="s">
        <v>224</v>
      </c>
      <c r="E148" s="4" t="s">
        <v>180</v>
      </c>
      <c r="F148" s="29">
        <f>VLOOKUP($A148,Table1[#All],2,FALSE)</f>
        <v>179</v>
      </c>
      <c r="G148" s="5">
        <f>VLOOKUP($A148,Table1[#All],3,FALSE)</f>
        <v>0</v>
      </c>
      <c r="H148" s="5">
        <f>VLOOKUP($A148,Table1[#All],4,FALSE)</f>
        <v>0</v>
      </c>
      <c r="I148" s="5" t="str">
        <f>VLOOKUP($A148,Table1[#All],5,FALSE)</f>
        <v>Complimentary Wifi</v>
      </c>
      <c r="J148" s="5" t="str">
        <f>VLOOKUP($A148,Table1[#All],6,FALSE)</f>
        <v>Complimentary access to fitness center</v>
      </c>
      <c r="K148" s="5" t="str">
        <f>VLOOKUP($A148,Table1[#All],7,FALSE)</f>
        <v>Complimentary Breakfast</v>
      </c>
      <c r="L148" s="5" t="str">
        <f t="shared" si="7"/>
        <v>Complimentary Breakfast</v>
      </c>
      <c r="M148" s="5" t="str">
        <f>VLOOKUP($A148,Table1[#All],8,FALSE)</f>
        <v>Outdoor</v>
      </c>
      <c r="N148" s="5" t="str">
        <f>VLOOKUP($A148,Table1[#All],9,FALSE)</f>
        <v>Microwave and MiniFridge</v>
      </c>
      <c r="O148" s="5" t="str">
        <f>VLOOKUP($A148,Table1[#All],10,FALSE)</f>
        <v>Complimentary Self Parking</v>
      </c>
      <c r="P148" s="5" t="str">
        <f>VLOOKUP($A148,Table1[#All],11,FALSE)</f>
        <v>Complimentary Bus Parking | Max 4 buses</v>
      </c>
      <c r="Q148" s="5" t="str">
        <f>VLOOKUP($A148, Table1[#All],12,FALSE)</f>
        <v>4:00 PM | 11:00 AM</v>
      </c>
      <c r="R148" s="5" t="str">
        <f>VLOOKUP($A148, Table1[#All],13,FALSE)</f>
        <v>$30 per night per room (max of $150)</v>
      </c>
      <c r="S148" s="5" t="str">
        <f>VLOOKUP($A148, Table1[#All],14,FALSE)</f>
        <v>72 hours</v>
      </c>
    </row>
    <row r="149" spans="1:19" ht="66" customHeight="1" x14ac:dyDescent="0.25">
      <c r="A149" s="5" t="s">
        <v>381</v>
      </c>
      <c r="B149" s="20" t="s">
        <v>382</v>
      </c>
      <c r="C149" s="5" t="s">
        <v>383</v>
      </c>
      <c r="D149" s="5" t="s">
        <v>224</v>
      </c>
      <c r="E149" s="4" t="s">
        <v>384</v>
      </c>
      <c r="F149" s="29">
        <f>VLOOKUP($A149,Table1[#All],2,FALSE)</f>
        <v>138</v>
      </c>
      <c r="G149" s="5">
        <f>VLOOKUP($A149,Table1[#All],3,FALSE)</f>
        <v>0</v>
      </c>
      <c r="H149" s="5">
        <f>VLOOKUP($A149,Table1[#All],4,FALSE)</f>
        <v>0</v>
      </c>
      <c r="I149" s="5" t="str">
        <f>VLOOKUP($A149,Table1[#All],5,FALSE)</f>
        <v>Complimentary Wifi</v>
      </c>
      <c r="J149" s="5" t="str">
        <f>VLOOKUP($A149,Table1[#All],6,FALSE)</f>
        <v>Complimentary access to fitness center</v>
      </c>
      <c r="K149" s="5" t="str">
        <f>VLOOKUP($A149,Table1[#All],7,FALSE)</f>
        <v>Complimentary Breakfast</v>
      </c>
      <c r="L149" s="5" t="str">
        <f t="shared" si="7"/>
        <v>Complimentary Breakfast</v>
      </c>
      <c r="M149" s="5" t="str">
        <f>VLOOKUP($A149,Table1[#All],8,FALSE)</f>
        <v>Indoor</v>
      </c>
      <c r="N149" s="5" t="str">
        <f>VLOOKUP($A149,Table1[#All],9,FALSE)</f>
        <v>MiniFridge Only | Microwave on Every Floor by Ice Machine</v>
      </c>
      <c r="O149" s="5" t="str">
        <f>VLOOKUP($A149,Table1[#All],10,FALSE)</f>
        <v>Complimentary Self Parking</v>
      </c>
      <c r="P149" s="5" t="str">
        <f>VLOOKUP($A149,Table1[#All],11,FALSE)</f>
        <v>Complimentary Bus Parking | Max 10 buses</v>
      </c>
      <c r="Q149" s="5" t="str">
        <f>VLOOKUP($A149, Table1[#All],12,FALSE)</f>
        <v>4:00 PM | 11:00 AM</v>
      </c>
      <c r="R149" s="5" t="str">
        <f>VLOOKUP($A149, Table1[#All],13,FALSE)</f>
        <v>$50 per night per room</v>
      </c>
      <c r="S149" s="5" t="str">
        <f>VLOOKUP($A149, Table1[#All],14,FALSE)</f>
        <v>72 hours</v>
      </c>
    </row>
    <row r="150" spans="1:19" ht="66" customHeight="1" x14ac:dyDescent="0.25">
      <c r="A150" s="5" t="s">
        <v>385</v>
      </c>
      <c r="B150" s="20" t="s">
        <v>68</v>
      </c>
      <c r="C150" s="5" t="s">
        <v>35</v>
      </c>
      <c r="D150" s="5" t="s">
        <v>78</v>
      </c>
      <c r="E150" s="4" t="s">
        <v>386</v>
      </c>
      <c r="F150" s="29">
        <f>VLOOKUP($A150,Table1[#All],2,FALSE)</f>
        <v>177</v>
      </c>
      <c r="G150" s="5">
        <f>VLOOKUP($A150,Table1[#All],3,FALSE)</f>
        <v>0</v>
      </c>
      <c r="H150" s="5">
        <f>VLOOKUP($A150,Table1[#All],4,FALSE)</f>
        <v>0</v>
      </c>
      <c r="I150" s="5" t="str">
        <f>VLOOKUP($A150,Table1[#All],5,FALSE)</f>
        <v>Complimentary Wifi</v>
      </c>
      <c r="J150" s="5" t="str">
        <f>VLOOKUP($A150,Table1[#All],6,FALSE)</f>
        <v>Complimentary access to fitness center</v>
      </c>
      <c r="K150" s="5" t="str">
        <f>VLOOKUP($A150,Table1[#All],7,FALSE)</f>
        <v>10% discount off breakfast menu</v>
      </c>
      <c r="L150" s="5" t="str">
        <f t="shared" si="7"/>
        <v>10% discount off breakfast menu</v>
      </c>
      <c r="M150" s="5" t="str">
        <f>VLOOKUP($A150,Table1[#All],8,FALSE)</f>
        <v>No Pool</v>
      </c>
      <c r="N150" s="5" t="str">
        <f>VLOOKUP($A150,Table1[#All],9,FALSE)</f>
        <v>MiniFridge Only</v>
      </c>
      <c r="O150" s="5" t="str">
        <f>VLOOKUP($A150,Table1[#All],10,FALSE)</f>
        <v>Self Parking: $5 per night per car</v>
      </c>
      <c r="P150" s="5" t="str">
        <f>VLOOKUP($A150,Table1[#All],11,FALSE)</f>
        <v>$50 per night per bus | 5 Spaces</v>
      </c>
      <c r="Q150" s="5" t="str">
        <f>VLOOKUP($A150, Table1[#All],12,FALSE)</f>
        <v>3:00 PM | 11:00 AM</v>
      </c>
      <c r="R150" s="5" t="str">
        <f>VLOOKUP($A150, Table1[#All],13,FALSE)</f>
        <v>$100 per night per room</v>
      </c>
      <c r="S150" s="5" t="str">
        <f>VLOOKUP($A150, Table1[#All],14,FALSE)</f>
        <v>72 hours</v>
      </c>
    </row>
    <row r="151" spans="1:19" ht="66" customHeight="1" x14ac:dyDescent="0.25">
      <c r="A151" s="5" t="s">
        <v>387</v>
      </c>
      <c r="B151" s="20" t="s">
        <v>165</v>
      </c>
      <c r="C151" s="5" t="s">
        <v>26</v>
      </c>
      <c r="D151" s="5" t="s">
        <v>195</v>
      </c>
      <c r="E151" s="23" t="s">
        <v>86</v>
      </c>
      <c r="F151" s="29">
        <f>VLOOKUP($A151,Table1[#All],2,FALSE)</f>
        <v>149</v>
      </c>
      <c r="G151" s="5">
        <f>VLOOKUP($A151,Table1[#All],3,FALSE)</f>
        <v>0</v>
      </c>
      <c r="H151" s="5">
        <f>VLOOKUP($A151,Table1[#All],4,FALSE)</f>
        <v>0</v>
      </c>
      <c r="I151" s="5" t="str">
        <f>VLOOKUP($A151,Table1[#All],5,FALSE)</f>
        <v>Complimentary Wifi</v>
      </c>
      <c r="J151" s="5" t="str">
        <f>VLOOKUP($A151,Table1[#All],6,FALSE)</f>
        <v>Complimentary access to fitness center</v>
      </c>
      <c r="K151" s="5" t="str">
        <f>VLOOKUP($A151,Table1[#All],7,FALSE)</f>
        <v>10% discount off breakfast menu</v>
      </c>
      <c r="L151" s="5" t="str">
        <f t="shared" si="7"/>
        <v>10% discount off breakfast menu</v>
      </c>
      <c r="M151" s="5">
        <f>VLOOKUP($A151,Table1[#All],8,FALSE)</f>
        <v>0</v>
      </c>
      <c r="N151" s="5">
        <f>VLOOKUP($A151,Table1[#All],9,FALSE)</f>
        <v>0</v>
      </c>
      <c r="O151" s="5" t="str">
        <f>VLOOKUP($A151,Table1[#All],10,FALSE)</f>
        <v>Self Parking: $7 per night per car</v>
      </c>
      <c r="P151" s="5" t="str">
        <f>VLOOKUP($A151,Table1[#All],11,FALSE)</f>
        <v>$50 per night per bus</v>
      </c>
      <c r="Q151" s="5" t="str">
        <f>VLOOKUP($A151, Table1[#All],12,FALSE)</f>
        <v>3:00 PM | 12:00 PM</v>
      </c>
      <c r="R151" s="5">
        <f>VLOOKUP($A151, Table1[#All],13,FALSE)</f>
        <v>0</v>
      </c>
      <c r="S151" s="5" t="str">
        <f>VLOOKUP($A151, Table1[#All],14,FALSE)</f>
        <v>72 hours</v>
      </c>
    </row>
    <row r="152" spans="1:19" ht="66" customHeight="1" x14ac:dyDescent="0.25">
      <c r="A152" s="5" t="s">
        <v>388</v>
      </c>
      <c r="B152" s="20" t="s">
        <v>389</v>
      </c>
      <c r="C152" s="5" t="s">
        <v>35</v>
      </c>
      <c r="D152" s="5" t="s">
        <v>390</v>
      </c>
      <c r="E152" s="4" t="s">
        <v>23</v>
      </c>
      <c r="F152" s="29">
        <f>VLOOKUP($A152,Table1[#All],2,FALSE)</f>
        <v>199</v>
      </c>
      <c r="G152" s="5">
        <f>VLOOKUP($A152,Table1[#All],3,FALSE)</f>
        <v>0</v>
      </c>
      <c r="H152" s="5">
        <f>VLOOKUP($A152,Table1[#All],4,FALSE)</f>
        <v>0</v>
      </c>
      <c r="I152" s="5" t="str">
        <f>VLOOKUP($A152,Table1[#All],5,FALSE)</f>
        <v>Complimentary Wifi</v>
      </c>
      <c r="J152" s="5" t="str">
        <f>VLOOKUP($A152,Table1[#All],6,FALSE)</f>
        <v>Complimentary access to fitness center</v>
      </c>
      <c r="K152" s="5" t="str">
        <f>VLOOKUP($A152,Table1[#All],7,FALSE)</f>
        <v>Complimentary Breakfast</v>
      </c>
      <c r="L152" s="5" t="str">
        <f t="shared" si="7"/>
        <v>Complimentary Breakfast</v>
      </c>
      <c r="M152" s="5" t="str">
        <f>VLOOKUP($A152,Table1[#All],8,FALSE)</f>
        <v>Outdoor</v>
      </c>
      <c r="N152" s="5" t="str">
        <f>VLOOKUP($A152,Table1[#All],9,FALSE)</f>
        <v>MiniFridge Only</v>
      </c>
      <c r="O152" s="5" t="str">
        <f>VLOOKUP($A152,Table1[#All],10,FALSE)</f>
        <v>Complimentary Self Parking</v>
      </c>
      <c r="P152" s="5" t="str">
        <f>VLOOKUP($A152,Table1[#All],11,FALSE)</f>
        <v>Complimentary Bus Parking | Max 3 buses</v>
      </c>
      <c r="Q152" s="5" t="str">
        <f>VLOOKUP($A152, Table1[#All],12,FALSE)</f>
        <v>3:00 PM | 12:00 PM</v>
      </c>
      <c r="R152" s="5" t="str">
        <f>VLOOKUP($A152, Table1[#All],13,FALSE)</f>
        <v>$100 per night per room</v>
      </c>
      <c r="S152" s="5" t="str">
        <f>VLOOKUP($A152, Table1[#All],14,FALSE)</f>
        <v>72 hours</v>
      </c>
    </row>
    <row r="153" spans="1:19" ht="66" customHeight="1" x14ac:dyDescent="0.25">
      <c r="A153" s="5" t="s">
        <v>391</v>
      </c>
      <c r="B153" s="20" t="s">
        <v>392</v>
      </c>
      <c r="C153" s="5" t="s">
        <v>44</v>
      </c>
      <c r="D153" s="5" t="s">
        <v>390</v>
      </c>
      <c r="E153" s="4" t="s">
        <v>99</v>
      </c>
      <c r="F153" s="29">
        <f>VLOOKUP($A153,Table1[#All],2,FALSE)</f>
        <v>189</v>
      </c>
      <c r="G153" s="5">
        <f>VLOOKUP($A153,Table1[#All],3,FALSE)</f>
        <v>0</v>
      </c>
      <c r="H153" s="5" t="str">
        <f>VLOOKUP($A153,Table1[#All],4,FALSE)</f>
        <v>Yes - all rooms</v>
      </c>
      <c r="I153" s="5" t="str">
        <f>VLOOKUP($A153,Table1[#All],5,FALSE)</f>
        <v>Complimentary Wifi</v>
      </c>
      <c r="J153" s="5" t="str">
        <f>VLOOKUP($A153,Table1[#All],6,FALSE)</f>
        <v>Complimentary access to fitness center</v>
      </c>
      <c r="K153" s="5" t="str">
        <f>VLOOKUP($A153,Table1[#All],7,FALSE)</f>
        <v>Complimentary Breakfast</v>
      </c>
      <c r="L153" s="5" t="str">
        <f t="shared" si="7"/>
        <v>Complimentary Breakfast</v>
      </c>
      <c r="M153" s="5" t="str">
        <f>VLOOKUP($A153,Table1[#All],8,FALSE)</f>
        <v>Outdoor</v>
      </c>
      <c r="N153" s="5" t="str">
        <f>VLOOKUP($A153,Table1[#All],9,FALSE)</f>
        <v>Full Kitchen</v>
      </c>
      <c r="O153" s="5" t="str">
        <f>VLOOKUP($A153,Table1[#All],10,FALSE)</f>
        <v>Complimentary Self Parking</v>
      </c>
      <c r="P153" s="5" t="str">
        <f>VLOOKUP($A153,Table1[#All],11,FALSE)</f>
        <v>Complimentary Bus Parking | Max 3 buses</v>
      </c>
      <c r="Q153" s="5" t="str">
        <f>VLOOKUP($A153, Table1[#All],12,FALSE)</f>
        <v>3:00 PM | 12:00 PM</v>
      </c>
      <c r="R153" s="5" t="str">
        <f>VLOOKUP($A153, Table1[#All],13,FALSE)</f>
        <v xml:space="preserve">$20  per week night per room | $50  per weekend night per room </v>
      </c>
      <c r="S153" s="5" t="str">
        <f>VLOOKUP($A153, Table1[#All],14,FALSE)</f>
        <v>72 hours</v>
      </c>
    </row>
    <row r="154" spans="1:19" ht="66" customHeight="1" x14ac:dyDescent="0.25">
      <c r="A154" s="5" t="s">
        <v>393</v>
      </c>
      <c r="B154" s="20" t="s">
        <v>30</v>
      </c>
      <c r="C154" s="5" t="s">
        <v>21</v>
      </c>
      <c r="D154" s="5" t="s">
        <v>75</v>
      </c>
      <c r="E154" s="4" t="s">
        <v>722</v>
      </c>
      <c r="F154" s="29">
        <f>VLOOKUP($A154,Table1[#All],2,FALSE)</f>
        <v>190</v>
      </c>
      <c r="G154" s="5">
        <f>VLOOKUP($A154,Table1[#All],3,FALSE)</f>
        <v>0</v>
      </c>
      <c r="H154" s="5">
        <f>VLOOKUP($A154,Table1[#All],4,FALSE)</f>
        <v>0</v>
      </c>
      <c r="I154" s="5" t="str">
        <f>VLOOKUP($A154,Table1[#All],5,FALSE)</f>
        <v>Complimentary Wifi</v>
      </c>
      <c r="J154" s="5" t="str">
        <f>VLOOKUP($A154,Table1[#All],6,FALSE)</f>
        <v>Complimentary access to fitness center</v>
      </c>
      <c r="K154" s="5" t="str">
        <f>VLOOKUP($A154,Table1[#All],7,FALSE)</f>
        <v>Complimentary Breakfast</v>
      </c>
      <c r="L154" s="5" t="str">
        <f t="shared" si="7"/>
        <v>Complimentary Breakfast</v>
      </c>
      <c r="M154" s="5" t="str">
        <f>VLOOKUP($A154,Table1[#All],8,FALSE)</f>
        <v>Outdoor</v>
      </c>
      <c r="N154" s="5" t="str">
        <f>VLOOKUP($A154,Table1[#All],9,FALSE)</f>
        <v>Full Kitchen</v>
      </c>
      <c r="O154" s="5" t="str">
        <f>VLOOKUP($A154,Table1[#All],10,FALSE)</f>
        <v>Valet Parking: $18 per night per car</v>
      </c>
      <c r="P154" s="5" t="str">
        <f>VLOOKUP($A154,Table1[#All],11,FALSE)</f>
        <v>Not Available</v>
      </c>
      <c r="Q154" s="5" t="str">
        <f>VLOOKUP($A154, Table1[#All],12,FALSE)</f>
        <v>4:00 PM | 12:00 PM</v>
      </c>
      <c r="R154" s="5" t="str">
        <f>VLOOKUP($A154, Table1[#All],13,FALSE)</f>
        <v>$60 per night per room</v>
      </c>
      <c r="S154" s="5" t="str">
        <f>VLOOKUP($A154, Table1[#All],14,FALSE)</f>
        <v>72 hours</v>
      </c>
    </row>
    <row r="155" spans="1:19" ht="90.75" customHeight="1" x14ac:dyDescent="0.25">
      <c r="A155" s="5" t="s">
        <v>394</v>
      </c>
      <c r="B155" s="20" t="s">
        <v>34</v>
      </c>
      <c r="C155" s="5" t="s">
        <v>35</v>
      </c>
      <c r="D155" s="5" t="s">
        <v>224</v>
      </c>
      <c r="E155" s="4" t="s">
        <v>395</v>
      </c>
      <c r="F155" s="29">
        <f>VLOOKUP($A155,Table1[#All],2,FALSE)</f>
        <v>200</v>
      </c>
      <c r="G155" s="5">
        <f>VLOOKUP($A155,Table1[#All],3,FALSE)</f>
        <v>0</v>
      </c>
      <c r="H155" s="5">
        <f>VLOOKUP($A155,Table1[#All],4,FALSE)</f>
        <v>0</v>
      </c>
      <c r="I155" s="5" t="str">
        <f>VLOOKUP($A155,Table1[#All],5,FALSE)</f>
        <v>Complimentary Wifi</v>
      </c>
      <c r="J155" s="5" t="str">
        <f>VLOOKUP($A155,Table1[#All],6,FALSE)</f>
        <v>Complimentary access to fitness center</v>
      </c>
      <c r="K155" s="5" t="str">
        <f>VLOOKUP($A155,Table1[#All],7,FALSE)</f>
        <v>Complimentary Breakfast</v>
      </c>
      <c r="L155" s="5" t="str">
        <f t="shared" si="7"/>
        <v>Complimentary Breakfast</v>
      </c>
      <c r="M155" s="5" t="str">
        <f>VLOOKUP($A155,Table1[#All],8,FALSE)</f>
        <v>Outdoor</v>
      </c>
      <c r="N155" s="5" t="str">
        <f>VLOOKUP($A155,Table1[#All],9,FALSE)</f>
        <v>Full Kitchen</v>
      </c>
      <c r="O155" s="5" t="str">
        <f>VLOOKUP($A155,Table1[#All],10,FALSE)</f>
        <v>Self Parking: $16 per night per car</v>
      </c>
      <c r="P155" s="5" t="str">
        <f>VLOOKUP($A155,Table1[#All],11,FALSE)</f>
        <v>Not Available</v>
      </c>
      <c r="Q155" s="5" t="str">
        <f>VLOOKUP($A155, Table1[#All],12,FALSE)</f>
        <v>3:00 PM | 12:00 PM</v>
      </c>
      <c r="R155" s="5" t="str">
        <f>VLOOKUP($A155, Table1[#All],13,FALSE)</f>
        <v>$20 per night per room</v>
      </c>
      <c r="S155" s="5" t="str">
        <f>VLOOKUP($A155, Table1[#All],14,FALSE)</f>
        <v>72 hours_x000D_
_x000D_
Full Stay charged 72 hrs prior to arrival</v>
      </c>
    </row>
    <row r="156" spans="1:19" ht="66" customHeight="1" x14ac:dyDescent="0.25">
      <c r="A156" s="5" t="s">
        <v>396</v>
      </c>
      <c r="B156" s="20" t="s">
        <v>295</v>
      </c>
      <c r="C156" s="5" t="s">
        <v>93</v>
      </c>
      <c r="D156" s="5" t="s">
        <v>27</v>
      </c>
      <c r="E156" s="4" t="s">
        <v>28</v>
      </c>
      <c r="F156" s="29">
        <f>VLOOKUP($A156,Table1[#All],2,FALSE)</f>
        <v>114</v>
      </c>
      <c r="G156" s="5">
        <f>VLOOKUP($A156,Table1[#All],3,FALSE)</f>
        <v>0</v>
      </c>
      <c r="H156" s="5">
        <f>VLOOKUP($A156,Table1[#All],4,FALSE)</f>
        <v>0</v>
      </c>
      <c r="I156" s="5" t="str">
        <f>VLOOKUP($A156,Table1[#All],5,FALSE)</f>
        <v>Complimentary Wifi</v>
      </c>
      <c r="J156" s="5" t="str">
        <f>VLOOKUP($A156,Table1[#All],6,FALSE)</f>
        <v>Complimentary access to fitness center</v>
      </c>
      <c r="K156" s="5" t="str">
        <f>VLOOKUP($A156,Table1[#All],7,FALSE)</f>
        <v>Complimentary Breakfast</v>
      </c>
      <c r="L156" s="5" t="str">
        <f t="shared" si="7"/>
        <v>Complimentary Breakfast</v>
      </c>
      <c r="M156" s="5" t="str">
        <f>VLOOKUP($A156,Table1[#All],8,FALSE)</f>
        <v>Outdoor</v>
      </c>
      <c r="N156" s="5" t="str">
        <f>VLOOKUP($A156,Table1[#All],9,FALSE)</f>
        <v>Full Kitchen</v>
      </c>
      <c r="O156" s="5" t="str">
        <f>VLOOKUP($A156,Table1[#All],10,FALSE)</f>
        <v>Complimentary Self Parking</v>
      </c>
      <c r="P156" s="5" t="str">
        <f>VLOOKUP($A156,Table1[#All],11,FALSE)</f>
        <v>Complimentary Bus Parking</v>
      </c>
      <c r="Q156" s="5" t="str">
        <f>VLOOKUP($A156, Table1[#All],12,FALSE)</f>
        <v>3:00 PM | 12:00 PM</v>
      </c>
      <c r="R156" s="5" t="str">
        <f>VLOOKUP($A156, Table1[#All],13,FALSE)</f>
        <v>$25 per night per room</v>
      </c>
      <c r="S156" s="5" t="str">
        <f>VLOOKUP($A156, Table1[#All],14,FALSE)</f>
        <v>72 hours</v>
      </c>
    </row>
    <row r="157" spans="1:19" ht="66" customHeight="1" x14ac:dyDescent="0.25">
      <c r="A157" s="5" t="s">
        <v>805</v>
      </c>
      <c r="B157" s="20" t="s">
        <v>43</v>
      </c>
      <c r="C157" s="5" t="s">
        <v>44</v>
      </c>
      <c r="D157" s="5" t="s">
        <v>58</v>
      </c>
      <c r="E157" s="23" t="s">
        <v>822</v>
      </c>
      <c r="F157" s="29" t="str">
        <f>VLOOKUP($A157,Table1[#All],2,FALSE)</f>
        <v>$129 | $179</v>
      </c>
      <c r="G157" s="5">
        <f>VLOOKUP($A157,Table1[#All],3,FALSE)</f>
        <v>0</v>
      </c>
      <c r="H157" s="5">
        <f>VLOOKUP($A157,Table1[#All],4,FALSE)</f>
        <v>0</v>
      </c>
      <c r="I157" s="5" t="str">
        <f>VLOOKUP($A157,Table1[#All],5,FALSE)</f>
        <v>Complimentary Wifi</v>
      </c>
      <c r="J157" s="5" t="str">
        <f>VLOOKUP($A157,Table1[#All],6,FALSE)</f>
        <v>Complimentary access to fitness center</v>
      </c>
      <c r="K157" s="5" t="str">
        <f>VLOOKUP($A157,Table1[#All],7,FALSE)</f>
        <v>Complimentary Breakfast</v>
      </c>
      <c r="L157" s="5" t="str">
        <f t="shared" ref="L157" si="12">IF(K157=0, "Not Available",K157)</f>
        <v>Complimentary Breakfast</v>
      </c>
      <c r="M157" s="5">
        <f>VLOOKUP($A157,Table1[#All],8,FALSE)</f>
        <v>0</v>
      </c>
      <c r="N157" s="5">
        <f>VLOOKUP($A157,Table1[#All],9,FALSE)</f>
        <v>0</v>
      </c>
      <c r="O157" s="5" t="str">
        <f>VLOOKUP($A157,Table1[#All],10,FALSE)</f>
        <v>Complimentary Self Parking</v>
      </c>
      <c r="P157" s="5" t="str">
        <f>VLOOKUP($A157,Table1[#All],11,FALSE)</f>
        <v>Complimentary Bus Parking</v>
      </c>
      <c r="Q157" s="5" t="str">
        <f>VLOOKUP($A157, Table1[#All],12,FALSE)</f>
        <v>3:00 PM | 12:00 PM</v>
      </c>
      <c r="R157" s="5">
        <f>VLOOKUP($A157, Table1[#All],13,FALSE)</f>
        <v>0</v>
      </c>
      <c r="S157" s="5" t="str">
        <f>VLOOKUP($A157, Table1[#All],14,FALSE)</f>
        <v>72 hours</v>
      </c>
    </row>
    <row r="158" spans="1:19" ht="66" customHeight="1" x14ac:dyDescent="0.25">
      <c r="A158" s="5" t="s">
        <v>656</v>
      </c>
      <c r="B158" s="20" t="s">
        <v>107</v>
      </c>
      <c r="C158" s="5" t="s">
        <v>26</v>
      </c>
      <c r="D158" s="5" t="s">
        <v>58</v>
      </c>
      <c r="E158" s="4" t="s">
        <v>874</v>
      </c>
      <c r="F158" s="29" t="str">
        <f>VLOOKUP($A158,Table1[#All],2,FALSE)</f>
        <v>$129 | $149</v>
      </c>
      <c r="G158" s="5">
        <f>VLOOKUP($A158,Table1[#All],3,FALSE)</f>
        <v>0</v>
      </c>
      <c r="H158" s="5" t="str">
        <f>VLOOKUP($A158,Table1[#All],4,FALSE)</f>
        <v xml:space="preserve">One Bedroom Suite </v>
      </c>
      <c r="I158" s="5" t="str">
        <f>VLOOKUP($A158,Table1[#All],5,FALSE)</f>
        <v>Complimentary Wifi</v>
      </c>
      <c r="J158" s="5" t="str">
        <f>VLOOKUP($A158,Table1[#All],6,FALSE)</f>
        <v>Complimentary access to fitness center</v>
      </c>
      <c r="K158" s="5" t="str">
        <f>VLOOKUP($A158,Table1[#All],7,FALSE)</f>
        <v>Complimentary Breakfast</v>
      </c>
      <c r="L158" s="5" t="str">
        <f t="shared" ref="L158" si="13">IF(K158=0, "Not Available",K158)</f>
        <v>Complimentary Breakfast</v>
      </c>
      <c r="M158" s="5" t="str">
        <f>VLOOKUP($A158,Table1[#All],8,FALSE)</f>
        <v>Outdoor</v>
      </c>
      <c r="N158" s="5" t="str">
        <f>VLOOKUP($A158,Table1[#All],9,FALSE)</f>
        <v>Full Kitchen</v>
      </c>
      <c r="O158" s="5" t="str">
        <f>VLOOKUP($A158,Table1[#All],10,FALSE)</f>
        <v>Complimentary Self Parking</v>
      </c>
      <c r="P158" s="5" t="str">
        <f>VLOOKUP($A158,Table1[#All],11,FALSE)</f>
        <v>Complimentary Bus Parking</v>
      </c>
      <c r="Q158" s="5" t="str">
        <f>VLOOKUP($A158, Table1[#All],12,FALSE)</f>
        <v>3:00 PM | 12:00 PM</v>
      </c>
      <c r="R158" s="5" t="str">
        <f>VLOOKUP($A158, Table1[#All],13,FALSE)</f>
        <v>$20 per night per room</v>
      </c>
      <c r="S158" s="5" t="str">
        <f>VLOOKUP($A158, Table1[#All],14,FALSE)</f>
        <v>72 hours</v>
      </c>
    </row>
    <row r="159" spans="1:19" ht="66" customHeight="1" x14ac:dyDescent="0.25">
      <c r="A159" s="5" t="s">
        <v>397</v>
      </c>
      <c r="B159" s="20" t="s">
        <v>68</v>
      </c>
      <c r="C159" s="5" t="s">
        <v>35</v>
      </c>
      <c r="D159" s="5" t="s">
        <v>69</v>
      </c>
      <c r="E159" s="4" t="s">
        <v>398</v>
      </c>
      <c r="F159" s="29">
        <f>VLOOKUP($A159,Table1[#All],2,FALSE)</f>
        <v>248</v>
      </c>
      <c r="G159" s="5">
        <f>VLOOKUP($A159,Table1[#All],3,FALSE)</f>
        <v>0</v>
      </c>
      <c r="H159" s="5">
        <f>VLOOKUP($A159,Table1[#All],4,FALSE)</f>
        <v>0</v>
      </c>
      <c r="I159" s="5" t="str">
        <f>VLOOKUP($A159,Table1[#All],5,FALSE)</f>
        <v>Complimentary Wifi</v>
      </c>
      <c r="J159" s="5" t="str">
        <f>VLOOKUP($A159,Table1[#All],6,FALSE)</f>
        <v>Complimentary access to fitness center</v>
      </c>
      <c r="K159" s="5">
        <f>VLOOKUP($A159,Table1[#All],7,FALSE)</f>
        <v>0</v>
      </c>
      <c r="L159" s="5" t="str">
        <f t="shared" si="7"/>
        <v>Not Available</v>
      </c>
      <c r="M159" s="5" t="str">
        <f>VLOOKUP($A159,Table1[#All],8,FALSE)</f>
        <v>Outdoor</v>
      </c>
      <c r="N159" s="5" t="str">
        <f>VLOOKUP($A159,Table1[#All],9,FALSE)</f>
        <v>MiniFridge Only</v>
      </c>
      <c r="O159" s="5" t="str">
        <f>VLOOKUP($A159,Table1[#All],10,FALSE)</f>
        <v>Self Parking: $32 per night per car | Valet Parking: $42 per night per car</v>
      </c>
      <c r="P159" s="5" t="str">
        <f>VLOOKUP($A159,Table1[#All],11,FALSE)</f>
        <v>Complimentary Bus Parking | Max 4 buses</v>
      </c>
      <c r="Q159" s="5" t="str">
        <f>VLOOKUP($A159, Table1[#All],12,FALSE)</f>
        <v>4:00 PM | 11:00 AM</v>
      </c>
      <c r="R159" s="5" t="str">
        <f>VLOOKUP($A159, Table1[#All],13,FALSE)</f>
        <v>$100 per night per room</v>
      </c>
      <c r="S159" s="5" t="str">
        <f>VLOOKUP($A159, Table1[#All],14,FALSE)</f>
        <v>72 hours</v>
      </c>
    </row>
    <row r="160" spans="1:19" ht="66" customHeight="1" x14ac:dyDescent="0.25">
      <c r="A160" s="5" t="s">
        <v>399</v>
      </c>
      <c r="B160" s="20" t="s">
        <v>400</v>
      </c>
      <c r="C160" s="5" t="s">
        <v>44</v>
      </c>
      <c r="D160" s="5" t="s">
        <v>108</v>
      </c>
      <c r="E160" s="4" t="s">
        <v>401</v>
      </c>
      <c r="F160" s="29">
        <f>VLOOKUP($A160,Table1[#All],2,FALSE)</f>
        <v>194</v>
      </c>
      <c r="G160" s="5">
        <f>VLOOKUP($A160,Table1[#All],3,FALSE)</f>
        <v>0</v>
      </c>
      <c r="H160" s="5">
        <f>VLOOKUP($A160,Table1[#All],4,FALSE)</f>
        <v>0</v>
      </c>
      <c r="I160" s="5" t="str">
        <f>VLOOKUP($A160,Table1[#All],5,FALSE)</f>
        <v>Complimentary Wifi</v>
      </c>
      <c r="J160" s="5" t="str">
        <f>VLOOKUP($A160,Table1[#All],6,FALSE)</f>
        <v>Complimentary access to fitness center</v>
      </c>
      <c r="K160" s="5" t="str">
        <f>VLOOKUP($A160,Table1[#All],7,FALSE)</f>
        <v>50% off Breakfast Prices</v>
      </c>
      <c r="L160" s="5" t="str">
        <f t="shared" si="7"/>
        <v>50% off Breakfast Prices</v>
      </c>
      <c r="M160" s="5" t="str">
        <f>VLOOKUP($A160,Table1[#All],8,FALSE)</f>
        <v>Outdoor</v>
      </c>
      <c r="N160" s="5" t="str">
        <f>VLOOKUP($A160,Table1[#All],9,FALSE)</f>
        <v>N/A</v>
      </c>
      <c r="O160" s="5" t="str">
        <f>VLOOKUP($A160,Table1[#All],10,FALSE)</f>
        <v>Complimentary Self Parking</v>
      </c>
      <c r="P160" s="5" t="str">
        <f>VLOOKUP($A160,Table1[#All],11,FALSE)</f>
        <v xml:space="preserve">Complimentary Bus Parking | Based on availability </v>
      </c>
      <c r="Q160" s="5" t="str">
        <f>VLOOKUP($A160, Table1[#All],12,FALSE)</f>
        <v>3:00 PM | 12:00 PM</v>
      </c>
      <c r="R160" s="5" t="str">
        <f>VLOOKUP($A160, Table1[#All],13,FALSE)</f>
        <v>$100 per stay per room</v>
      </c>
      <c r="S160" s="5" t="str">
        <f>VLOOKUP($A160, Table1[#All],14,FALSE)</f>
        <v>72 hours</v>
      </c>
    </row>
    <row r="161" spans="1:19" ht="66" customHeight="1" x14ac:dyDescent="0.25">
      <c r="A161" s="5" t="s">
        <v>748</v>
      </c>
      <c r="B161" s="20" t="s">
        <v>729</v>
      </c>
      <c r="C161" s="5" t="s">
        <v>89</v>
      </c>
      <c r="D161" s="5" t="s">
        <v>27</v>
      </c>
      <c r="E161" s="4" t="s">
        <v>90</v>
      </c>
      <c r="F161" s="29">
        <f>VLOOKUP($A161,Table1[#All],2,FALSE)</f>
        <v>169</v>
      </c>
      <c r="G161" s="5">
        <f>VLOOKUP($A161,Table1[#All],3,FALSE)</f>
        <v>0</v>
      </c>
      <c r="H161" s="5">
        <f>VLOOKUP($A161,Table1[#All],4,FALSE)</f>
        <v>0</v>
      </c>
      <c r="I161" s="5" t="str">
        <f>VLOOKUP($A161,Table1[#All],5,FALSE)</f>
        <v>Complimentary Wifi</v>
      </c>
      <c r="J161" s="5" t="str">
        <f>VLOOKUP($A161,Table1[#All],6,FALSE)</f>
        <v>Complimentary access to fitness center</v>
      </c>
      <c r="K161" s="5" t="str">
        <f>VLOOKUP($A161,Table1[#All],7,FALSE)</f>
        <v>Complimentary Breakfast</v>
      </c>
      <c r="L161" s="5" t="str">
        <f t="shared" ref="L161" si="14">IF(K161=0, "Not Available",K161)</f>
        <v>Complimentary Breakfast</v>
      </c>
      <c r="M161" s="5" t="str">
        <f>VLOOKUP($A161,Table1[#All],8,FALSE)</f>
        <v>Outdoor</v>
      </c>
      <c r="N161" s="5" t="str">
        <f>VLOOKUP($A161,Table1[#All],9,FALSE)</f>
        <v>Microwave Only</v>
      </c>
      <c r="O161" s="5" t="str">
        <f>VLOOKUP($A161,Table1[#All],10,FALSE)</f>
        <v>Complimentary Self Parking</v>
      </c>
      <c r="P161" s="5" t="str">
        <f>VLOOKUP($A161,Table1[#All],11,FALSE)</f>
        <v>Complimentary Bus Parking</v>
      </c>
      <c r="Q161" s="5" t="str">
        <f>VLOOKUP($A161, Table1[#All],12,FALSE)</f>
        <v>3:00 PM | 12:00 PM</v>
      </c>
      <c r="R161" s="5" t="str">
        <f>VLOOKUP($A161, Table1[#All],13,FALSE)</f>
        <v>$50 per night per room</v>
      </c>
      <c r="S161" s="5" t="str">
        <f>VLOOKUP($A161, Table1[#All],14,FALSE)</f>
        <v>72 hours</v>
      </c>
    </row>
    <row r="162" spans="1:19" ht="66" customHeight="1" x14ac:dyDescent="0.25">
      <c r="A162" s="5" t="s">
        <v>402</v>
      </c>
      <c r="B162" s="20" t="s">
        <v>129</v>
      </c>
      <c r="C162" s="5" t="s">
        <v>35</v>
      </c>
      <c r="D162" s="5" t="s">
        <v>27</v>
      </c>
      <c r="E162" s="4" t="s">
        <v>873</v>
      </c>
      <c r="F162" s="29">
        <f>VLOOKUP($A162,Table1[#All],2,FALSE)</f>
        <v>149</v>
      </c>
      <c r="G162" s="5">
        <f>VLOOKUP($A162,Table1[#All],3,FALSE)</f>
        <v>0</v>
      </c>
      <c r="H162" s="5" t="str">
        <f>VLOOKUP($A162,Table1[#All],4,FALSE)</f>
        <v xml:space="preserve">King Suite </v>
      </c>
      <c r="I162" s="5" t="str">
        <f>VLOOKUP($A162,Table1[#All],5,FALSE)</f>
        <v>Complimentary Wifi</v>
      </c>
      <c r="J162" s="5" t="str">
        <f>VLOOKUP($A162,Table1[#All],6,FALSE)</f>
        <v>Complimentary access to fitness center</v>
      </c>
      <c r="K162" s="5" t="str">
        <f>VLOOKUP($A162,Table1[#All],7,FALSE)</f>
        <v>Complimentary Breakfast</v>
      </c>
      <c r="L162" s="5" t="str">
        <f t="shared" si="7"/>
        <v>Complimentary Breakfast</v>
      </c>
      <c r="M162" s="5" t="str">
        <f>VLOOKUP($A162,Table1[#All],8,FALSE)</f>
        <v>Outdoor</v>
      </c>
      <c r="N162" s="5" t="str">
        <f>VLOOKUP($A162,Table1[#All],9,FALSE)</f>
        <v>Kitchenette</v>
      </c>
      <c r="O162" s="5" t="str">
        <f>VLOOKUP($A162,Table1[#All],10,FALSE)</f>
        <v>Complimentary Self Parking</v>
      </c>
      <c r="P162" s="5" t="str">
        <f>VLOOKUP($A162,Table1[#All],11,FALSE)</f>
        <v>Not Available</v>
      </c>
      <c r="Q162" s="5" t="str">
        <f>VLOOKUP($A162, Table1[#All],12,FALSE)</f>
        <v>4:00 PM | 11:00 AM</v>
      </c>
      <c r="R162" s="5" t="str">
        <f>VLOOKUP($A162, Table1[#All],13,FALSE)</f>
        <v>$100 per stay per room</v>
      </c>
      <c r="S162" s="5" t="str">
        <f>VLOOKUP($A162, Table1[#All],14,FALSE)</f>
        <v>72 hours</v>
      </c>
    </row>
    <row r="163" spans="1:19" ht="66" customHeight="1" x14ac:dyDescent="0.25">
      <c r="A163" s="5" t="s">
        <v>403</v>
      </c>
      <c r="B163" s="20" t="s">
        <v>404</v>
      </c>
      <c r="C163" s="5" t="s">
        <v>85</v>
      </c>
      <c r="D163" s="5" t="s">
        <v>151</v>
      </c>
      <c r="E163" s="23" t="s">
        <v>405</v>
      </c>
      <c r="F163" s="29" t="str">
        <f>VLOOKUP($A163,Table1[#All],2,FALSE)</f>
        <v>$129 | $139</v>
      </c>
      <c r="G163" s="5">
        <f>VLOOKUP($A163,Table1[#All],3,FALSE)</f>
        <v>0</v>
      </c>
      <c r="H163" s="5">
        <f>VLOOKUP($A163,Table1[#All],4,FALSE)</f>
        <v>0</v>
      </c>
      <c r="I163" s="5" t="str">
        <f>VLOOKUP($A163,Table1[#All],5,FALSE)</f>
        <v>Complimentary Wifi</v>
      </c>
      <c r="J163" s="5" t="str">
        <f>VLOOKUP($A163,Table1[#All],6,FALSE)</f>
        <v>Complimentary access to fitness center</v>
      </c>
      <c r="K163" s="5" t="str">
        <f>VLOOKUP($A163,Table1[#All],7,FALSE)</f>
        <v>Complimentary Breakfast</v>
      </c>
      <c r="L163" s="5" t="str">
        <f t="shared" si="7"/>
        <v>Complimentary Breakfast</v>
      </c>
      <c r="M163" s="5" t="str">
        <f>VLOOKUP($A163,Table1[#All],8,FALSE)</f>
        <v>Indoor</v>
      </c>
      <c r="N163" s="5" t="str">
        <f>VLOOKUP($A163,Table1[#All],9,FALSE)</f>
        <v>MiniFridge Only</v>
      </c>
      <c r="O163" s="5" t="str">
        <f>VLOOKUP($A163,Table1[#All],10,FALSE)</f>
        <v>Complimentary Self Parking</v>
      </c>
      <c r="P163" s="5" t="str">
        <f>VLOOKUP($A163,Table1[#All],11,FALSE)</f>
        <v>Complimentary Bus Parking | Max 2 buses</v>
      </c>
      <c r="Q163" s="5" t="str">
        <f>VLOOKUP($A163, Table1[#All],12,FALSE)</f>
        <v>3:00 PM | 11:00 AM</v>
      </c>
      <c r="R163" s="5" t="str">
        <f>VLOOKUP($A163, Table1[#All],13,FALSE)</f>
        <v>$100 per stay per room</v>
      </c>
      <c r="S163" s="5" t="str">
        <f>VLOOKUP($A163, Table1[#All],14,FALSE)</f>
        <v>72 hours</v>
      </c>
    </row>
    <row r="164" spans="1:19" ht="66" customHeight="1" x14ac:dyDescent="0.25">
      <c r="A164" s="5" t="s">
        <v>406</v>
      </c>
      <c r="B164" s="20" t="s">
        <v>407</v>
      </c>
      <c r="C164" s="5" t="s">
        <v>89</v>
      </c>
      <c r="D164" s="5" t="s">
        <v>408</v>
      </c>
      <c r="E164" s="4" t="s">
        <v>99</v>
      </c>
      <c r="F164" s="29">
        <f>VLOOKUP($A164,Table1[#All],2,FALSE)</f>
        <v>189</v>
      </c>
      <c r="G164" s="5">
        <f>VLOOKUP($A164,Table1[#All],3,FALSE)</f>
        <v>0</v>
      </c>
      <c r="H164" s="5">
        <f>VLOOKUP($A164,Table1[#All],4,FALSE)</f>
        <v>0</v>
      </c>
      <c r="I164" s="5" t="str">
        <f>VLOOKUP($A164,Table1[#All],5,FALSE)</f>
        <v>Complimentary Wifi</v>
      </c>
      <c r="J164" s="5" t="str">
        <f>VLOOKUP($A164,Table1[#All],6,FALSE)</f>
        <v>Complimentary access to fitness center</v>
      </c>
      <c r="K164" s="5" t="str">
        <f>VLOOKUP($A164,Table1[#All],7,FALSE)</f>
        <v>Complimentary Breakfast</v>
      </c>
      <c r="L164" s="5" t="str">
        <f t="shared" si="7"/>
        <v>Complimentary Breakfast</v>
      </c>
      <c r="M164" s="5" t="str">
        <f>VLOOKUP($A164,Table1[#All],8,FALSE)</f>
        <v>Outdoor</v>
      </c>
      <c r="N164" s="5" t="str">
        <f>VLOOKUP($A164,Table1[#All],9,FALSE)</f>
        <v>MiniFridge Only</v>
      </c>
      <c r="O164" s="5" t="str">
        <f>VLOOKUP($A164,Table1[#All],10,FALSE)</f>
        <v>Complimentary Self Parking</v>
      </c>
      <c r="P164" s="5" t="str">
        <f>VLOOKUP($A164,Table1[#All],11,FALSE)</f>
        <v>Complimentary Bus Parking | Max 10 buses</v>
      </c>
      <c r="Q164" s="5" t="str">
        <f>VLOOKUP($A164, Table1[#All],12,FALSE)</f>
        <v>3:00 PM | 11:00 AM</v>
      </c>
      <c r="R164" s="5" t="str">
        <f>VLOOKUP($A164, Table1[#All],13,FALSE)</f>
        <v>$50 per night per room</v>
      </c>
      <c r="S164" s="5" t="str">
        <f>VLOOKUP($A164, Table1[#All],14,FALSE)</f>
        <v>72 hours</v>
      </c>
    </row>
    <row r="165" spans="1:19" ht="66" customHeight="1" x14ac:dyDescent="0.25">
      <c r="A165" s="5" t="s">
        <v>409</v>
      </c>
      <c r="B165" s="20" t="s">
        <v>410</v>
      </c>
      <c r="C165" s="5" t="s">
        <v>44</v>
      </c>
      <c r="D165" s="5" t="s">
        <v>27</v>
      </c>
      <c r="E165" s="23" t="s">
        <v>411</v>
      </c>
      <c r="F165" s="29">
        <f>VLOOKUP($A165,Table1[#All],2,FALSE)</f>
        <v>115</v>
      </c>
      <c r="G165" s="5">
        <f>VLOOKUP($A165,Table1[#All],3,FALSE)</f>
        <v>0</v>
      </c>
      <c r="H165" s="5">
        <f>VLOOKUP($A165,Table1[#All],4,FALSE)</f>
        <v>0</v>
      </c>
      <c r="I165" s="5" t="str">
        <f>VLOOKUP($A165,Table1[#All],5,FALSE)</f>
        <v>Complimentary Wifi</v>
      </c>
      <c r="J165" s="5" t="str">
        <f>VLOOKUP($A165,Table1[#All],6,FALSE)</f>
        <v>Complimentary access to fitness center</v>
      </c>
      <c r="K165" s="5" t="str">
        <f>VLOOKUP($A165,Table1[#All],7,FALSE)</f>
        <v>Complimentary Breakfast</v>
      </c>
      <c r="L165" s="5" t="str">
        <f t="shared" si="7"/>
        <v>Complimentary Breakfast</v>
      </c>
      <c r="M165" s="5">
        <f>VLOOKUP($A165,Table1[#All],8,FALSE)</f>
        <v>0</v>
      </c>
      <c r="N165" s="5">
        <f>VLOOKUP($A165,Table1[#All],9,FALSE)</f>
        <v>0</v>
      </c>
      <c r="O165" s="5" t="str">
        <f>VLOOKUP($A165,Table1[#All],10,FALSE)</f>
        <v>Complimentary Self Parking</v>
      </c>
      <c r="P165" s="5" t="str">
        <f>VLOOKUP($A165,Table1[#All],11,FALSE)</f>
        <v>Complimentary Bus Parking</v>
      </c>
      <c r="Q165" s="5" t="str">
        <f>VLOOKUP($A165, Table1[#All],12,FALSE)</f>
        <v>3:00 PM | 11:00 AM</v>
      </c>
      <c r="R165" s="5">
        <f>VLOOKUP($A165, Table1[#All],13,FALSE)</f>
        <v>0</v>
      </c>
      <c r="S165" s="5" t="str">
        <f>VLOOKUP($A165, Table1[#All],14,FALSE)</f>
        <v>72 hours</v>
      </c>
    </row>
    <row r="166" spans="1:19" ht="66" customHeight="1" x14ac:dyDescent="0.25">
      <c r="A166" s="5" t="s">
        <v>412</v>
      </c>
      <c r="B166" s="20" t="s">
        <v>413</v>
      </c>
      <c r="C166" s="5" t="s">
        <v>44</v>
      </c>
      <c r="D166" s="5" t="s">
        <v>108</v>
      </c>
      <c r="E166" s="4" t="s">
        <v>416</v>
      </c>
      <c r="F166" s="29" t="str">
        <f>VLOOKUP($A166,Table1[#All],2,FALSE)</f>
        <v>$129 | $139</v>
      </c>
      <c r="G166" s="5">
        <f>VLOOKUP($A166,Table1[#All],3,FALSE)</f>
        <v>0</v>
      </c>
      <c r="H166" s="5">
        <f>VLOOKUP($A166,Table1[#All],4,FALSE)</f>
        <v>0</v>
      </c>
      <c r="I166" s="5" t="str">
        <f>VLOOKUP($A166,Table1[#All],5,FALSE)</f>
        <v>Complimentary Wifi</v>
      </c>
      <c r="J166" s="5" t="str">
        <f>VLOOKUP($A166,Table1[#All],6,FALSE)</f>
        <v>Complimentary access to fitness center</v>
      </c>
      <c r="K166" s="5" t="str">
        <f>VLOOKUP($A166,Table1[#All],7,FALSE)</f>
        <v>Complimentary Breakfast</v>
      </c>
      <c r="L166" s="5" t="str">
        <f t="shared" si="7"/>
        <v>Complimentary Breakfast</v>
      </c>
      <c r="M166" s="5" t="str">
        <f>VLOOKUP($A166,Table1[#All],8,FALSE)</f>
        <v>Outdoor</v>
      </c>
      <c r="N166" s="5" t="str">
        <f>VLOOKUP($A166,Table1[#All],9,FALSE)</f>
        <v>MiniFridge Only</v>
      </c>
      <c r="O166" s="5" t="str">
        <f>VLOOKUP($A166,Table1[#All],10,FALSE)</f>
        <v>Complimentary Self Parking</v>
      </c>
      <c r="P166" s="5" t="str">
        <f>VLOOKUP($A166,Table1[#All],11,FALSE)</f>
        <v xml:space="preserve">Complimentary Bus Parking | Max 1 bus </v>
      </c>
      <c r="Q166" s="5" t="str">
        <f>VLOOKUP($A166, Table1[#All],12,FALSE)</f>
        <v>3:00 PM | 11:00 AM</v>
      </c>
      <c r="R166" s="5" t="str">
        <f>VLOOKUP($A166, Table1[#All],13,FALSE)</f>
        <v>$100 per stay per room</v>
      </c>
      <c r="S166" s="5" t="str">
        <f>VLOOKUP($A166, Table1[#All],14,FALSE)</f>
        <v>72 hours</v>
      </c>
    </row>
    <row r="167" spans="1:19" ht="66" customHeight="1" x14ac:dyDescent="0.25">
      <c r="A167" s="5" t="s">
        <v>414</v>
      </c>
      <c r="B167" s="20" t="s">
        <v>415</v>
      </c>
      <c r="C167" s="5" t="s">
        <v>26</v>
      </c>
      <c r="D167" s="5" t="s">
        <v>108</v>
      </c>
      <c r="E167" s="4" t="s">
        <v>416</v>
      </c>
      <c r="F167" s="29" t="str">
        <f>VLOOKUP($A167,Table1[#All],2,FALSE)</f>
        <v>$129 | $139</v>
      </c>
      <c r="G167" s="5">
        <f>VLOOKUP($A167,Table1[#All],3,FALSE)</f>
        <v>0</v>
      </c>
      <c r="H167" s="5">
        <f>VLOOKUP($A167,Table1[#All],4,FALSE)</f>
        <v>0</v>
      </c>
      <c r="I167" s="5" t="str">
        <f>VLOOKUP($A167,Table1[#All],5,FALSE)</f>
        <v>Complimentary Wifi</v>
      </c>
      <c r="J167" s="5" t="str">
        <f>VLOOKUP($A167,Table1[#All],6,FALSE)</f>
        <v>Complimentary access to fitness center</v>
      </c>
      <c r="K167" s="5">
        <f>VLOOKUP($A167,Table1[#All],7,FALSE)</f>
        <v>0</v>
      </c>
      <c r="L167" s="5" t="str">
        <f t="shared" si="7"/>
        <v>Not Available</v>
      </c>
      <c r="M167" s="5" t="str">
        <f>VLOOKUP($A167,Table1[#All],8,FALSE)</f>
        <v>Outdoor</v>
      </c>
      <c r="N167" s="5" t="str">
        <f>VLOOKUP($A167,Table1[#All],9,FALSE)</f>
        <v>MiniFridge Only</v>
      </c>
      <c r="O167" s="5" t="str">
        <f>VLOOKUP($A167,Table1[#All],10,FALSE)</f>
        <v>Complimentary Self Parking</v>
      </c>
      <c r="P167" s="5" t="str">
        <f>VLOOKUP($A167,Table1[#All],11,FALSE)</f>
        <v xml:space="preserve">Complimentary Bus Parking | Max 1 bus </v>
      </c>
      <c r="Q167" s="5" t="str">
        <f>VLOOKUP($A167, Table1[#All],12,FALSE)</f>
        <v>3:00 PM | 11:00 AM</v>
      </c>
      <c r="R167" s="5" t="str">
        <f>VLOOKUP($A167, Table1[#All],13,FALSE)</f>
        <v>$100 per stay per room</v>
      </c>
      <c r="S167" s="5" t="str">
        <f>VLOOKUP($A167, Table1[#All],14,FALSE)</f>
        <v>72 hours</v>
      </c>
    </row>
    <row r="168" spans="1:19" ht="66" customHeight="1" x14ac:dyDescent="0.25">
      <c r="A168" s="5" t="s">
        <v>417</v>
      </c>
      <c r="B168" s="20" t="s">
        <v>107</v>
      </c>
      <c r="C168" s="5" t="s">
        <v>44</v>
      </c>
      <c r="D168" s="5" t="s">
        <v>418</v>
      </c>
      <c r="E168" s="4" t="s">
        <v>873</v>
      </c>
      <c r="F168" s="29">
        <f>VLOOKUP($A168,Table1[#All],2,FALSE)</f>
        <v>149</v>
      </c>
      <c r="G168" s="5">
        <f>VLOOKUP($A168,Table1[#All],3,FALSE)</f>
        <v>0</v>
      </c>
      <c r="H168" s="5" t="str">
        <f>VLOOKUP($A168,Table1[#All],4,FALSE)</f>
        <v xml:space="preserve">One King Suite w/Sleeper </v>
      </c>
      <c r="I168" s="5" t="str">
        <f>VLOOKUP($A168,Table1[#All],5,FALSE)</f>
        <v>Complimentary Wifi</v>
      </c>
      <c r="J168" s="5" t="str">
        <f>VLOOKUP($A168,Table1[#All],6,FALSE)</f>
        <v>Complimentary access to fitness center</v>
      </c>
      <c r="K168" s="5" t="str">
        <f>VLOOKUP($A168,Table1[#All],7,FALSE)</f>
        <v>Complimentary Breakfast</v>
      </c>
      <c r="L168" s="5" t="str">
        <f t="shared" si="7"/>
        <v>Complimentary Breakfast</v>
      </c>
      <c r="M168" s="5" t="str">
        <f>VLOOKUP($A168,Table1[#All],8,FALSE)</f>
        <v>No Pool</v>
      </c>
      <c r="N168" s="5" t="str">
        <f>VLOOKUP($A168,Table1[#All],9,FALSE)</f>
        <v>Microwave and MiniFridge</v>
      </c>
      <c r="O168" s="5" t="str">
        <f>VLOOKUP($A168,Table1[#All],10,FALSE)</f>
        <v>Complimentary Self Parking</v>
      </c>
      <c r="P168" s="5" t="str">
        <f>VLOOKUP($A168,Table1[#All],11,FALSE)</f>
        <v>Complimentary Bus Parking | Max 3- 4 buses</v>
      </c>
      <c r="Q168" s="5" t="str">
        <f>VLOOKUP($A168, Table1[#All],12,FALSE)</f>
        <v>3:00 PM | 11:00 AM</v>
      </c>
      <c r="R168" s="5" t="str">
        <f>VLOOKUP($A168, Table1[#All],13,FALSE)</f>
        <v>N/A</v>
      </c>
      <c r="S168" s="5" t="str">
        <f>VLOOKUP($A168, Table1[#All],14,FALSE)</f>
        <v>72 hours</v>
      </c>
    </row>
    <row r="169" spans="1:19" ht="66" customHeight="1" x14ac:dyDescent="0.25">
      <c r="A169" s="5" t="s">
        <v>419</v>
      </c>
      <c r="B169" s="20" t="s">
        <v>420</v>
      </c>
      <c r="C169" s="5" t="s">
        <v>44</v>
      </c>
      <c r="D169" s="5" t="s">
        <v>224</v>
      </c>
      <c r="E169" s="4" t="s">
        <v>421</v>
      </c>
      <c r="F169" s="29" t="str">
        <f>VLOOKUP($A169,Table1[#All],2,FALSE)</f>
        <v>$159 | $169</v>
      </c>
      <c r="G169" s="5">
        <f>VLOOKUP($A169,Table1[#All],3,FALSE)</f>
        <v>0</v>
      </c>
      <c r="H169" s="5">
        <f>VLOOKUP($A169,Table1[#All],4,FALSE)</f>
        <v>0</v>
      </c>
      <c r="I169" s="5" t="str">
        <f>VLOOKUP($A169,Table1[#All],5,FALSE)</f>
        <v>Complimentary Wifi</v>
      </c>
      <c r="J169" s="5" t="str">
        <f>VLOOKUP($A169,Table1[#All],6,FALSE)</f>
        <v>Complimentary access to fitness center</v>
      </c>
      <c r="K169" s="5" t="str">
        <f>VLOOKUP($A169,Table1[#All],7,FALSE)</f>
        <v>Complimentary Breakfast</v>
      </c>
      <c r="L169" s="5" t="str">
        <f t="shared" si="7"/>
        <v>Complimentary Breakfast</v>
      </c>
      <c r="M169" s="5" t="str">
        <f>VLOOKUP($A169,Table1[#All],8,FALSE)</f>
        <v>No Pool</v>
      </c>
      <c r="N169" s="5" t="str">
        <f>VLOOKUP($A169,Table1[#All],9,FALSE)</f>
        <v>MiniFridge Only</v>
      </c>
      <c r="O169" s="5" t="str">
        <f>VLOOKUP($A169,Table1[#All],10,FALSE)</f>
        <v>Complimentary Self Parking</v>
      </c>
      <c r="P169" s="5" t="str">
        <f>VLOOKUP($A169,Table1[#All],11,FALSE)</f>
        <v>Complimentary Bus Parking | Max 3 buses</v>
      </c>
      <c r="Q169" s="5" t="str">
        <f>VLOOKUP($A169, Table1[#All],12,FALSE)</f>
        <v>3:00 PM | 11:00 AM</v>
      </c>
      <c r="R169" s="5" t="str">
        <f>VLOOKUP($A169, Table1[#All],13,FALSE)</f>
        <v>$20 per stay per room</v>
      </c>
      <c r="S169" s="5" t="str">
        <f>VLOOKUP($A169, Table1[#All],14,FALSE)</f>
        <v>72 hours</v>
      </c>
    </row>
    <row r="170" spans="1:19" ht="66" customHeight="1" x14ac:dyDescent="0.25">
      <c r="A170" s="5" t="s">
        <v>422</v>
      </c>
      <c r="B170" s="20" t="s">
        <v>420</v>
      </c>
      <c r="C170" s="5" t="s">
        <v>85</v>
      </c>
      <c r="D170" s="5" t="s">
        <v>27</v>
      </c>
      <c r="E170" s="32" t="s">
        <v>423</v>
      </c>
      <c r="F170" s="29" t="str">
        <f>VLOOKUP($A170,Table1[#All],2,FALSE)</f>
        <v>$110 | $139</v>
      </c>
      <c r="G170" s="5">
        <f>VLOOKUP($A170,Table1[#All],3,FALSE)</f>
        <v>0</v>
      </c>
      <c r="H170" s="5">
        <f>VLOOKUP($A170,Table1[#All],4,FALSE)</f>
        <v>0</v>
      </c>
      <c r="I170" s="5" t="str">
        <f>VLOOKUP($A170,Table1[#All],5,FALSE)</f>
        <v>Complimentary Wifi</v>
      </c>
      <c r="J170" s="5" t="str">
        <f>VLOOKUP($A170,Table1[#All],6,FALSE)</f>
        <v>Complimentary access to fitness center</v>
      </c>
      <c r="K170" s="5" t="str">
        <f>VLOOKUP($A170,Table1[#All],7,FALSE)</f>
        <v>Complimentary Breakfast</v>
      </c>
      <c r="L170" s="5" t="str">
        <f t="shared" si="7"/>
        <v>Complimentary Breakfast</v>
      </c>
      <c r="M170" s="5" t="str">
        <f>VLOOKUP($A170,Table1[#All],8,FALSE)</f>
        <v>No Pool</v>
      </c>
      <c r="N170" s="5" t="str">
        <f>VLOOKUP($A170,Table1[#All],9,FALSE)</f>
        <v>Microwave and MiniFridge</v>
      </c>
      <c r="O170" s="5" t="str">
        <f>VLOOKUP($A170,Table1[#All],10,FALSE)</f>
        <v>Complimentary Self Parking</v>
      </c>
      <c r="P170" s="5" t="str">
        <f>VLOOKUP($A170,Table1[#All],11,FALSE)</f>
        <v>Complimentary Bus Parking | Max 2 buses</v>
      </c>
      <c r="Q170" s="5" t="str">
        <f>VLOOKUP($A170, Table1[#All],12,FALSE)</f>
        <v>3:00 PM | 11:00 AM</v>
      </c>
      <c r="R170" s="5" t="str">
        <f>VLOOKUP($A170, Table1[#All],13,FALSE)</f>
        <v>N/A</v>
      </c>
      <c r="S170" s="5" t="str">
        <f>VLOOKUP($A170, Table1[#All],14,FALSE)</f>
        <v>72 hours</v>
      </c>
    </row>
    <row r="171" spans="1:19" ht="66" customHeight="1" x14ac:dyDescent="0.25">
      <c r="A171" s="5" t="s">
        <v>424</v>
      </c>
      <c r="B171" s="20" t="s">
        <v>367</v>
      </c>
      <c r="C171" s="5" t="s">
        <v>21</v>
      </c>
      <c r="D171" s="5" t="s">
        <v>75</v>
      </c>
      <c r="E171" s="4" t="s">
        <v>774</v>
      </c>
      <c r="F171" s="29">
        <f>VLOOKUP($A171,Table1[#All],2,FALSE)</f>
        <v>190</v>
      </c>
      <c r="G171" s="5">
        <f>VLOOKUP($A171,Table1[#All],3,FALSE)</f>
        <v>0</v>
      </c>
      <c r="H171" s="5">
        <f>VLOOKUP($A171,Table1[#All],4,FALSE)</f>
        <v>0</v>
      </c>
      <c r="I171" s="5" t="str">
        <f>VLOOKUP($A171,Table1[#All],5,FALSE)</f>
        <v>Complimentary Wifi</v>
      </c>
      <c r="J171" s="5" t="str">
        <f>VLOOKUP($A171,Table1[#All],6,FALSE)</f>
        <v>Complimentary access to fitness center</v>
      </c>
      <c r="K171" s="5" t="str">
        <f>VLOOKUP($A171,Table1[#All],7,FALSE)</f>
        <v>Complimentary Breakfast</v>
      </c>
      <c r="L171" s="5" t="str">
        <f t="shared" si="7"/>
        <v>Complimentary Breakfast</v>
      </c>
      <c r="M171" s="5" t="str">
        <f>VLOOKUP($A171,Table1[#All],8,FALSE)</f>
        <v>Outdoor</v>
      </c>
      <c r="N171" s="5" t="str">
        <f>VLOOKUP($A171,Table1[#All],9,FALSE)</f>
        <v>Microwave and MiniFridge</v>
      </c>
      <c r="O171" s="5" t="str">
        <f>VLOOKUP($A171,Table1[#All],10,FALSE)</f>
        <v>Valet Parking: $18 per night per car</v>
      </c>
      <c r="P171" s="5" t="str">
        <f>VLOOKUP($A171,Table1[#All],11,FALSE)</f>
        <v>Not Available</v>
      </c>
      <c r="Q171" s="5" t="str">
        <f>VLOOKUP($A171, Table1[#All],12,FALSE)</f>
        <v>4:00 PM | 12:00 PM</v>
      </c>
      <c r="R171" s="5" t="str">
        <f>VLOOKUP($A171, Table1[#All],13,FALSE)</f>
        <v>$60 per night per room</v>
      </c>
      <c r="S171" s="5" t="str">
        <f>VLOOKUP($A171, Table1[#All],14,FALSE)</f>
        <v>72 hours</v>
      </c>
    </row>
    <row r="172" spans="1:19" ht="66" customHeight="1" x14ac:dyDescent="0.25">
      <c r="A172" s="5" t="s">
        <v>425</v>
      </c>
      <c r="B172" s="20" t="s">
        <v>426</v>
      </c>
      <c r="C172" s="5" t="s">
        <v>85</v>
      </c>
      <c r="D172" s="5" t="s">
        <v>195</v>
      </c>
      <c r="E172" s="4" t="s">
        <v>427</v>
      </c>
      <c r="F172" s="29">
        <f>VLOOKUP($A172,Table1[#All],2,FALSE)</f>
        <v>135</v>
      </c>
      <c r="G172" s="5">
        <f>VLOOKUP($A172,Table1[#All],3,FALSE)</f>
        <v>0</v>
      </c>
      <c r="H172" s="5">
        <f>VLOOKUP($A172,Table1[#All],4,FALSE)</f>
        <v>0</v>
      </c>
      <c r="I172" s="5" t="str">
        <f>VLOOKUP($A172,Table1[#All],5,FALSE)</f>
        <v>Complimentary Wifi</v>
      </c>
      <c r="J172" s="5" t="str">
        <f>VLOOKUP($A172,Table1[#All],6,FALSE)</f>
        <v>Complimentary access to fitness center</v>
      </c>
      <c r="K172" s="5" t="str">
        <f>VLOOKUP($A172,Table1[#All],7,FALSE)</f>
        <v>Complimentary Breakfast</v>
      </c>
      <c r="L172" s="5" t="str">
        <f t="shared" si="7"/>
        <v>Complimentary Breakfast</v>
      </c>
      <c r="M172" s="5" t="str">
        <f>VLOOKUP($A172,Table1[#All],8,FALSE)</f>
        <v>Outdoor</v>
      </c>
      <c r="N172" s="5" t="str">
        <f>VLOOKUP($A172,Table1[#All],9,FALSE)</f>
        <v>Microwave and MiniFridge</v>
      </c>
      <c r="O172" s="5" t="str">
        <f>VLOOKUP($A172,Table1[#All],10,FALSE)</f>
        <v>Complimentary Self Parking</v>
      </c>
      <c r="P172" s="5" t="str">
        <f>VLOOKUP($A172,Table1[#All],11,FALSE)</f>
        <v>Complimentary Bus Parking</v>
      </c>
      <c r="Q172" s="5" t="str">
        <f>VLOOKUP($A172, Table1[#All],12,FALSE)</f>
        <v>3:00 PM | 12:00 PM</v>
      </c>
      <c r="R172" s="5" t="str">
        <f>VLOOKUP($A172, Table1[#All],13,FALSE)</f>
        <v>$20 per night per room</v>
      </c>
      <c r="S172" s="5" t="str">
        <f>VLOOKUP($A172, Table1[#All],14,FALSE)</f>
        <v>72 hours</v>
      </c>
    </row>
    <row r="173" spans="1:19" ht="66" customHeight="1" x14ac:dyDescent="0.25">
      <c r="A173" s="5" t="s">
        <v>428</v>
      </c>
      <c r="B173" s="20" t="s">
        <v>429</v>
      </c>
      <c r="C173" s="5" t="s">
        <v>44</v>
      </c>
      <c r="D173" s="5" t="s">
        <v>142</v>
      </c>
      <c r="E173" s="4" t="s">
        <v>59</v>
      </c>
      <c r="F173" s="29">
        <f>VLOOKUP($A173,Table1[#All],2,FALSE)</f>
        <v>129</v>
      </c>
      <c r="G173" s="5">
        <f>VLOOKUP($A173,Table1[#All],3,FALSE)</f>
        <v>0</v>
      </c>
      <c r="H173" s="5">
        <f>VLOOKUP($A173,Table1[#All],4,FALSE)</f>
        <v>0</v>
      </c>
      <c r="I173" s="5" t="str">
        <f>VLOOKUP($A173,Table1[#All],5,FALSE)</f>
        <v>Complimentary Wifi</v>
      </c>
      <c r="J173" s="5" t="str">
        <f>VLOOKUP($A173,Table1[#All],6,FALSE)</f>
        <v>Complimentary access to fitness center</v>
      </c>
      <c r="K173" s="5" t="str">
        <f>VLOOKUP($A173,Table1[#All],7,FALSE)</f>
        <v>Complimentary Breakfast</v>
      </c>
      <c r="L173" s="5" t="str">
        <f t="shared" si="7"/>
        <v>Complimentary Breakfast</v>
      </c>
      <c r="M173" s="5" t="str">
        <f>VLOOKUP($A173,Table1[#All],8,FALSE)</f>
        <v>Outdoor</v>
      </c>
      <c r="N173" s="5" t="str">
        <f>VLOOKUP($A173,Table1[#All],9,FALSE)</f>
        <v>Microwave and MiniFridge</v>
      </c>
      <c r="O173" s="5" t="str">
        <f>VLOOKUP($A173,Table1[#All],10,FALSE)</f>
        <v>Complimentary Self Parking</v>
      </c>
      <c r="P173" s="5" t="str">
        <f>VLOOKUP($A173,Table1[#All],11,FALSE)</f>
        <v xml:space="preserve">Complimentary Bus Parking | 1+ </v>
      </c>
      <c r="Q173" s="5" t="str">
        <f>VLOOKUP($A173, Table1[#All],12,FALSE)</f>
        <v>3:00 PM | 12:00 PM</v>
      </c>
      <c r="R173" s="5" t="str">
        <f>VLOOKUP($A173, Table1[#All],13,FALSE)</f>
        <v>$20 per night per room</v>
      </c>
      <c r="S173" s="5" t="str">
        <f>VLOOKUP($A173, Table1[#All],14,FALSE)</f>
        <v>72 hours</v>
      </c>
    </row>
    <row r="174" spans="1:19" ht="66" customHeight="1" x14ac:dyDescent="0.25">
      <c r="A174" s="5" t="s">
        <v>430</v>
      </c>
      <c r="B174" s="20" t="s">
        <v>431</v>
      </c>
      <c r="C174" s="5" t="s">
        <v>89</v>
      </c>
      <c r="D174" s="5" t="s">
        <v>432</v>
      </c>
      <c r="E174" s="4" t="s">
        <v>63</v>
      </c>
      <c r="F174" s="29">
        <f>VLOOKUP($A174,Table1[#All],2,FALSE)</f>
        <v>139</v>
      </c>
      <c r="G174" s="5">
        <f>VLOOKUP($A174,Table1[#All],3,FALSE)</f>
        <v>0</v>
      </c>
      <c r="H174" s="5">
        <f>VLOOKUP($A174,Table1[#All],4,FALSE)</f>
        <v>0</v>
      </c>
      <c r="I174" s="5" t="str">
        <f>VLOOKUP($A174,Table1[#All],5,FALSE)</f>
        <v>Complimentary Wifi</v>
      </c>
      <c r="J174" s="5" t="str">
        <f>VLOOKUP($A174,Table1[#All],6,FALSE)</f>
        <v>Complimentary access to fitness center</v>
      </c>
      <c r="K174" s="5" t="str">
        <f>VLOOKUP($A174,Table1[#All],7,FALSE)</f>
        <v>Complimentary Breakfast</v>
      </c>
      <c r="L174" s="5" t="str">
        <f t="shared" si="7"/>
        <v>Complimentary Breakfast</v>
      </c>
      <c r="M174" s="5" t="str">
        <f>VLOOKUP($A174,Table1[#All],8,FALSE)</f>
        <v>Outdoor</v>
      </c>
      <c r="N174" s="5" t="str">
        <f>VLOOKUP($A174,Table1[#All],9,FALSE)</f>
        <v>Microwave and MiniFridge</v>
      </c>
      <c r="O174" s="5" t="str">
        <f>VLOOKUP($A174,Table1[#All],10,FALSE)</f>
        <v>Complimentary Self Parking</v>
      </c>
      <c r="P174" s="5" t="str">
        <f>VLOOKUP($A174,Table1[#All],11,FALSE)</f>
        <v>Complimentary Bus Parking | Max 5 Buses</v>
      </c>
      <c r="Q174" s="5" t="str">
        <f>VLOOKUP($A174, Table1[#All],12,FALSE)</f>
        <v>3:00 PM | 11:00 AM</v>
      </c>
      <c r="R174" s="5" t="str">
        <f>VLOOKUP($A174, Table1[#All],13,FALSE)</f>
        <v>$50 per night per room</v>
      </c>
      <c r="S174" s="5" t="str">
        <f>VLOOKUP($A174, Table1[#All],14,FALSE)</f>
        <v>72 hours</v>
      </c>
    </row>
    <row r="175" spans="1:19" ht="66" customHeight="1" x14ac:dyDescent="0.25">
      <c r="A175" s="5" t="s">
        <v>433</v>
      </c>
      <c r="B175" s="20" t="s">
        <v>434</v>
      </c>
      <c r="C175" s="5" t="s">
        <v>89</v>
      </c>
      <c r="D175" s="5" t="s">
        <v>27</v>
      </c>
      <c r="E175" s="4" t="s">
        <v>90</v>
      </c>
      <c r="F175" s="29">
        <f>VLOOKUP($A175,Table1[#All],2,FALSE)</f>
        <v>169</v>
      </c>
      <c r="G175" s="5">
        <f>VLOOKUP($A175,Table1[#All],3,FALSE)</f>
        <v>0</v>
      </c>
      <c r="H175" s="5">
        <f>VLOOKUP($A175,Table1[#All],4,FALSE)</f>
        <v>0</v>
      </c>
      <c r="I175" s="5" t="str">
        <f>VLOOKUP($A175,Table1[#All],5,FALSE)</f>
        <v>Complimentary Wifi</v>
      </c>
      <c r="J175" s="5" t="str">
        <f>VLOOKUP($A175,Table1[#All],6,FALSE)</f>
        <v>Complimentary access to fitness center</v>
      </c>
      <c r="K175" s="5" t="str">
        <f>VLOOKUP($A175,Table1[#All],7,FALSE)</f>
        <v>Complimentary Breakfast</v>
      </c>
      <c r="L175" s="5" t="str">
        <f t="shared" si="7"/>
        <v>Complimentary Breakfast</v>
      </c>
      <c r="M175" s="5" t="str">
        <f>VLOOKUP($A175,Table1[#All],8,FALSE)</f>
        <v>Outdoor</v>
      </c>
      <c r="N175" s="5" t="str">
        <f>VLOOKUP($A175,Table1[#All],9,FALSE)</f>
        <v>Microwave and MiniFridge</v>
      </c>
      <c r="O175" s="5" t="str">
        <f>VLOOKUP($A175,Table1[#All],10,FALSE)</f>
        <v>Complimentary Self Parking</v>
      </c>
      <c r="P175" s="5" t="str">
        <f>VLOOKUP($A175,Table1[#All],11,FALSE)</f>
        <v>Complimentary Bus Parking</v>
      </c>
      <c r="Q175" s="5" t="str">
        <f>VLOOKUP($A175, Table1[#All],12,FALSE)</f>
        <v>3:00 PM | 12:00 PM</v>
      </c>
      <c r="R175" s="5" t="str">
        <f>VLOOKUP($A175, Table1[#All],13,FALSE)</f>
        <v>$20 per night per room</v>
      </c>
      <c r="S175" s="5" t="str">
        <f>VLOOKUP($A175, Table1[#All],14,FALSE)</f>
        <v>72 hours</v>
      </c>
    </row>
    <row r="176" spans="1:19" ht="66" customHeight="1" x14ac:dyDescent="0.25">
      <c r="A176" s="5" t="s">
        <v>435</v>
      </c>
      <c r="B176" s="20" t="s">
        <v>47</v>
      </c>
      <c r="C176" s="5" t="s">
        <v>48</v>
      </c>
      <c r="D176" s="5" t="s">
        <v>125</v>
      </c>
      <c r="E176" s="23" t="s">
        <v>436</v>
      </c>
      <c r="F176" s="29">
        <f>VLOOKUP($A176,Table1[#All],2,FALSE)</f>
        <v>203</v>
      </c>
      <c r="G176" s="5">
        <f>VLOOKUP($A176,Table1[#All],3,FALSE)</f>
        <v>0</v>
      </c>
      <c r="H176" s="5">
        <f>VLOOKUP($A176,Table1[#All],4,FALSE)</f>
        <v>0</v>
      </c>
      <c r="I176" s="5" t="str">
        <f>VLOOKUP($A176,Table1[#All],5,FALSE)</f>
        <v>Complimentary Wifi</v>
      </c>
      <c r="J176" s="5" t="str">
        <f>VLOOKUP($A176,Table1[#All],6,FALSE)</f>
        <v>Complimentary access to fitness center</v>
      </c>
      <c r="K176" s="5" t="str">
        <f>VLOOKUP($A176,Table1[#All],7,FALSE)</f>
        <v>Complimentary Breakfast</v>
      </c>
      <c r="L176" s="5" t="str">
        <f t="shared" si="7"/>
        <v>Complimentary Breakfast</v>
      </c>
      <c r="M176" s="5">
        <f>VLOOKUP($A176,Table1[#All],8,FALSE)</f>
        <v>0</v>
      </c>
      <c r="N176" s="5">
        <f>VLOOKUP($A176,Table1[#All],9,FALSE)</f>
        <v>0</v>
      </c>
      <c r="O176" s="5" t="str">
        <f>VLOOKUP($A176,Table1[#All],10,FALSE)</f>
        <v>Complimentary Self Parking</v>
      </c>
      <c r="P176" s="5" t="str">
        <f>VLOOKUP($A176,Table1[#All],11,FALSE)</f>
        <v>Complimentary Bus Parking</v>
      </c>
      <c r="Q176" s="5" t="str">
        <f>VLOOKUP($A176, Table1[#All],12,FALSE)</f>
        <v>3:00 PM | 11:00 AM</v>
      </c>
      <c r="R176" s="5">
        <f>VLOOKUP($A176, Table1[#All],13,FALSE)</f>
        <v>0</v>
      </c>
      <c r="S176" s="5" t="str">
        <f>VLOOKUP($A176, Table1[#All],14,FALSE)</f>
        <v>72 hours</v>
      </c>
    </row>
    <row r="177" spans="1:19" ht="66" customHeight="1" x14ac:dyDescent="0.25">
      <c r="A177" s="5" t="s">
        <v>437</v>
      </c>
      <c r="B177" s="20" t="s">
        <v>438</v>
      </c>
      <c r="C177" s="5" t="s">
        <v>41</v>
      </c>
      <c r="D177" s="5" t="s">
        <v>27</v>
      </c>
      <c r="E177" s="4" t="s">
        <v>145</v>
      </c>
      <c r="F177" s="29">
        <f>VLOOKUP($A177,Table1[#All],2,FALSE)</f>
        <v>144</v>
      </c>
      <c r="G177" s="5">
        <f>VLOOKUP($A177,Table1[#All],3,FALSE)</f>
        <v>0</v>
      </c>
      <c r="H177" s="5">
        <f>VLOOKUP($A177,Table1[#All],4,FALSE)</f>
        <v>0</v>
      </c>
      <c r="I177" s="5" t="str">
        <f>VLOOKUP($A177,Table1[#All],5,FALSE)</f>
        <v>Complimentary Wifi</v>
      </c>
      <c r="J177" s="5" t="str">
        <f>VLOOKUP($A177,Table1[#All],6,FALSE)</f>
        <v>Complimentary access to fitness center</v>
      </c>
      <c r="K177" s="5" t="str">
        <f>VLOOKUP($A177,Table1[#All],7,FALSE)</f>
        <v>Complimentary Breakfast</v>
      </c>
      <c r="L177" s="5" t="str">
        <f t="shared" si="7"/>
        <v>Complimentary Breakfast</v>
      </c>
      <c r="M177" s="5" t="str">
        <f>VLOOKUP($A177,Table1[#All],8,FALSE)</f>
        <v>Indoor</v>
      </c>
      <c r="N177" s="5" t="str">
        <f>VLOOKUP($A177,Table1[#All],9,FALSE)</f>
        <v>Microwave and MiniFridge</v>
      </c>
      <c r="O177" s="5" t="str">
        <f>VLOOKUP($A177,Table1[#All],10,FALSE)</f>
        <v>Complimentary Self Parking</v>
      </c>
      <c r="P177" s="5" t="str">
        <f>VLOOKUP($A177,Table1[#All],11,FALSE)</f>
        <v xml:space="preserve">Complimentary Bus Parking | 2-3 Spaces </v>
      </c>
      <c r="Q177" s="5" t="str">
        <f>VLOOKUP($A177, Table1[#All],12,FALSE)</f>
        <v>3:00 PM | 11:00 AM</v>
      </c>
      <c r="R177" s="5" t="str">
        <f>VLOOKUP($A177, Table1[#All],13,FALSE)</f>
        <v>$20 per night per room</v>
      </c>
      <c r="S177" s="5" t="str">
        <f>VLOOKUP($A177, Table1[#All],14,FALSE)</f>
        <v>72 hours</v>
      </c>
    </row>
    <row r="178" spans="1:19" ht="66" customHeight="1" x14ac:dyDescent="0.25">
      <c r="A178" s="5" t="s">
        <v>720</v>
      </c>
      <c r="B178" s="20" t="s">
        <v>242</v>
      </c>
      <c r="C178" s="5" t="s">
        <v>21</v>
      </c>
      <c r="D178" s="5" t="s">
        <v>56</v>
      </c>
      <c r="E178" s="23" t="s">
        <v>53</v>
      </c>
      <c r="F178" s="29">
        <f>VLOOKUP($A178,Table1[#All],2,FALSE)</f>
        <v>219</v>
      </c>
      <c r="G178" s="5">
        <f>VLOOKUP($A178,Table1[#All],3,FALSE)</f>
        <v>0</v>
      </c>
      <c r="H178" s="5">
        <f>VLOOKUP($A178,Table1[#All],4,FALSE)</f>
        <v>0</v>
      </c>
      <c r="I178" s="5" t="str">
        <f>VLOOKUP($A178,Table1[#All],5,FALSE)</f>
        <v>Complimentary Wifi</v>
      </c>
      <c r="J178" s="5" t="str">
        <f>VLOOKUP($A178,Table1[#All],6,FALSE)</f>
        <v>Complimentary access to fitness center</v>
      </c>
      <c r="K178" s="5" t="str">
        <f>VLOOKUP($A178,Table1[#All],7,FALSE)</f>
        <v>Complimentary Breakfast</v>
      </c>
      <c r="L178" s="5" t="str">
        <f t="shared" ref="L178" si="15">IF(K178=0, "Not Available",K178)</f>
        <v>Complimentary Breakfast</v>
      </c>
      <c r="M178" s="5">
        <f>VLOOKUP($A178,Table1[#All],8,FALSE)</f>
        <v>0</v>
      </c>
      <c r="N178" s="5">
        <f>VLOOKUP($A178,Table1[#All],9,FALSE)</f>
        <v>0</v>
      </c>
      <c r="O178" s="5" t="str">
        <f>VLOOKUP($A178,Table1[#All],10,FALSE)</f>
        <v>CAR PARKING-NEED FROM HOTEL</v>
      </c>
      <c r="P178" s="5" t="str">
        <f>VLOOKUP($A178,Table1[#All],11,FALSE)</f>
        <v>Not Available</v>
      </c>
      <c r="Q178" s="5" t="str">
        <f>VLOOKUP($A178, Table1[#All],12,FALSE)</f>
        <v>4:00 PM | 10:00 AM</v>
      </c>
      <c r="R178" s="5">
        <f>VLOOKUP($A178, Table1[#All],13,FALSE)</f>
        <v>0</v>
      </c>
      <c r="S178" s="5" t="str">
        <f>VLOOKUP($A178, Table1[#All],14,FALSE)</f>
        <v>72 hours</v>
      </c>
    </row>
    <row r="179" spans="1:19" ht="66" customHeight="1" x14ac:dyDescent="0.25">
      <c r="A179" s="5" t="s">
        <v>439</v>
      </c>
      <c r="B179" s="20" t="s">
        <v>129</v>
      </c>
      <c r="C179" s="5" t="s">
        <v>35</v>
      </c>
      <c r="D179" s="5" t="s">
        <v>101</v>
      </c>
      <c r="E179" s="4" t="s">
        <v>440</v>
      </c>
      <c r="F179" s="29">
        <f>VLOOKUP($A179,Table1[#All],2,FALSE)</f>
        <v>230</v>
      </c>
      <c r="G179" s="5">
        <f>VLOOKUP($A179,Table1[#All],3,FALSE)</f>
        <v>0</v>
      </c>
      <c r="H179" s="5" t="str">
        <f>VLOOKUP($A179,Table1[#All],4,FALSE)</f>
        <v>Two Queen Beds</v>
      </c>
      <c r="I179" s="5" t="str">
        <f>VLOOKUP($A179,Table1[#All],5,FALSE)</f>
        <v>Complimentary Wifi</v>
      </c>
      <c r="J179" s="5" t="str">
        <f>VLOOKUP($A179,Table1[#All],6,FALSE)</f>
        <v>Complimentary access to fitness center</v>
      </c>
      <c r="K179" s="5" t="str">
        <f>VLOOKUP($A179,Table1[#All],7,FALSE)</f>
        <v>Complimentary Breakfast</v>
      </c>
      <c r="L179" s="5" t="str">
        <f>IF(K179=0, "Not Available",K179)</f>
        <v>Complimentary Breakfast</v>
      </c>
      <c r="M179" s="5" t="str">
        <f>VLOOKUP($A179,Table1[#All],8,FALSE)</f>
        <v>Outdoor</v>
      </c>
      <c r="N179" s="5" t="str">
        <f>VLOOKUP($A179,Table1[#All],9,FALSE)</f>
        <v>Full Kitchen</v>
      </c>
      <c r="O179" s="5" t="str">
        <f>VLOOKUP($A179,Table1[#All],10,FALSE)</f>
        <v>Self Parking: $15 per night per car</v>
      </c>
      <c r="P179" s="5" t="str">
        <f>VLOOKUP($A179,Table1[#All],11,FALSE)</f>
        <v>$100 per night per bus | Max 3 buses</v>
      </c>
      <c r="Q179" s="5" t="str">
        <f>VLOOKUP($A179, Table1[#All],12,FALSE)</f>
        <v>3:00 PM | 11:00 AM</v>
      </c>
      <c r="R179" s="5" t="str">
        <f>VLOOKUP($A179, Table1[#All],13,FALSE)</f>
        <v>$50 per night per room</v>
      </c>
      <c r="S179" s="5" t="str">
        <f>VLOOKUP($A179, Table1[#All],14,FALSE)</f>
        <v>72 hours</v>
      </c>
    </row>
    <row r="180" spans="1:19" ht="66" customHeight="1" x14ac:dyDescent="0.25">
      <c r="A180" s="5" t="s">
        <v>783</v>
      </c>
      <c r="B180" s="20" t="s">
        <v>244</v>
      </c>
      <c r="C180" s="5" t="s">
        <v>89</v>
      </c>
      <c r="D180" s="5" t="s">
        <v>27</v>
      </c>
      <c r="E180" s="23" t="s">
        <v>820</v>
      </c>
      <c r="F180" s="29" t="str">
        <f>VLOOKUP($A180,Table1[#All],2,FALSE)</f>
        <v>$145 | $149</v>
      </c>
      <c r="G180" s="5">
        <f>VLOOKUP($A180,Table1[#All],3,FALSE)</f>
        <v>0</v>
      </c>
      <c r="H180" s="5">
        <f>VLOOKUP($A180,Table1[#All],4,FALSE)</f>
        <v>0</v>
      </c>
      <c r="I180" s="5" t="str">
        <f>VLOOKUP($A180,Table1[#All],5,FALSE)</f>
        <v>Complimentary Wifi</v>
      </c>
      <c r="J180" s="5" t="str">
        <f>VLOOKUP($A180,Table1[#All],6,FALSE)</f>
        <v>Complimentary access to fitness center</v>
      </c>
      <c r="K180" s="5" t="str">
        <f>VLOOKUP($A180,Table1[#All],7,FALSE)</f>
        <v>Complimentary Breakfast</v>
      </c>
      <c r="L180" s="5" t="str">
        <f>IF(K180=0, "Not Available",K180)</f>
        <v>Complimentary Breakfast</v>
      </c>
      <c r="M180" s="5">
        <f>VLOOKUP($A180,Table1[#All],8,FALSE)</f>
        <v>0</v>
      </c>
      <c r="N180" s="5">
        <f>VLOOKUP($A180,Table1[#All],9,FALSE)</f>
        <v>0</v>
      </c>
      <c r="O180" s="5" t="str">
        <f>VLOOKUP($A180,Table1[#All],10,FALSE)</f>
        <v>Complimentary Self Parking</v>
      </c>
      <c r="P180" s="5" t="str">
        <f>VLOOKUP($A180,Table1[#All],11,FALSE)</f>
        <v>Complimentary Bus Parking</v>
      </c>
      <c r="Q180" s="5" t="str">
        <f>VLOOKUP($A180, Table1[#All],12,FALSE)</f>
        <v>3:00 PM | 11:00 AM</v>
      </c>
      <c r="R180" s="5">
        <f>VLOOKUP($A180, Table1[#All],13,FALSE)</f>
        <v>0</v>
      </c>
      <c r="S180" s="5" t="str">
        <f>VLOOKUP($A180, Table1[#All],14,FALSE)</f>
        <v>72 hours</v>
      </c>
    </row>
    <row r="181" spans="1:19" ht="84" customHeight="1" x14ac:dyDescent="0.25">
      <c r="A181" s="5" t="s">
        <v>441</v>
      </c>
      <c r="B181" s="20" t="s">
        <v>400</v>
      </c>
      <c r="C181" s="5" t="s">
        <v>48</v>
      </c>
      <c r="D181" s="5" t="s">
        <v>108</v>
      </c>
      <c r="E181" s="4" t="s">
        <v>819</v>
      </c>
      <c r="F181" s="29" t="str">
        <f>VLOOKUP($A181,Table1[#All],2,FALSE)</f>
        <v>$169 | $209 | $269</v>
      </c>
      <c r="G181" s="5">
        <f>VLOOKUP($A181,Table1[#All],3,FALSE)</f>
        <v>0</v>
      </c>
      <c r="H181" s="5" t="str">
        <f>VLOOKUP($A181,Table1[#All],4,FALSE)</f>
        <v xml:space="preserve">Two Queen Suite &amp; Two Bedroom Suite </v>
      </c>
      <c r="I181" s="5" t="str">
        <f>VLOOKUP($A181,Table1[#All],5,FALSE)</f>
        <v>Complimentary Wifi</v>
      </c>
      <c r="J181" s="5" t="str">
        <f>VLOOKUP($A181,Table1[#All],6,FALSE)</f>
        <v>Complimentary access to fitness center</v>
      </c>
      <c r="K181" s="5" t="str">
        <f>VLOOKUP($A181,Table1[#All],7,FALSE)</f>
        <v>Complimentary Breakfast</v>
      </c>
      <c r="L181" s="5" t="str">
        <f t="shared" si="7"/>
        <v>Complimentary Breakfast</v>
      </c>
      <c r="M181" s="5" t="str">
        <f>VLOOKUP($A181,Table1[#All],8,FALSE)</f>
        <v>Outdoor</v>
      </c>
      <c r="N181" s="5" t="str">
        <f>VLOOKUP($A181,Table1[#All],9,FALSE)</f>
        <v>Full Kitchen</v>
      </c>
      <c r="O181" s="5" t="str">
        <f>VLOOKUP($A181,Table1[#All],10,FALSE)</f>
        <v>Self Parking: $8 per night per car</v>
      </c>
      <c r="P181" s="5" t="str">
        <f>VLOOKUP($A181,Table1[#All],11,FALSE)</f>
        <v>$75 per night per bus | Max 1 bus</v>
      </c>
      <c r="Q181" s="5" t="str">
        <f>VLOOKUP($A181, Table1[#All],12,FALSE)</f>
        <v>3:00 PM | 11:00 AM</v>
      </c>
      <c r="R181" s="5" t="str">
        <f>VLOOKUP($A181, Table1[#All],13,FALSE)</f>
        <v>$50 per stay per room</v>
      </c>
      <c r="S181" s="5" t="str">
        <f>VLOOKUP($A181, Table1[#All],14,FALSE)</f>
        <v>72 hours</v>
      </c>
    </row>
    <row r="182" spans="1:19" ht="66" customHeight="1" x14ac:dyDescent="0.25">
      <c r="A182" s="6" t="s">
        <v>442</v>
      </c>
      <c r="B182" s="20" t="s">
        <v>443</v>
      </c>
      <c r="C182" s="5" t="s">
        <v>44</v>
      </c>
      <c r="D182" s="5" t="s">
        <v>142</v>
      </c>
      <c r="E182" s="4" t="s">
        <v>875</v>
      </c>
      <c r="F182" s="29" t="str">
        <f>VLOOKUP($A182,Table1[#All],2,FALSE)</f>
        <v>$134 | $144</v>
      </c>
      <c r="G182" s="5">
        <f>VLOOKUP($A182,Table1[#All],3,FALSE)</f>
        <v>0</v>
      </c>
      <c r="H182" s="5" t="str">
        <f>VLOOKUP($A182,Table1[#All],4,FALSE)</f>
        <v>Both room types</v>
      </c>
      <c r="I182" s="5" t="str">
        <f>VLOOKUP($A182,Table1[#All],5,FALSE)</f>
        <v>Complimentary Wifi</v>
      </c>
      <c r="J182" s="5" t="str">
        <f>VLOOKUP($A182,Table1[#All],6,FALSE)</f>
        <v>Complimentary access to fitness center</v>
      </c>
      <c r="K182" s="5" t="str">
        <f>VLOOKUP($A182,Table1[#All],7,FALSE)</f>
        <v>Complimentary Breakfast</v>
      </c>
      <c r="L182" s="5" t="str">
        <f t="shared" si="7"/>
        <v>Complimentary Breakfast</v>
      </c>
      <c r="M182" s="5" t="str">
        <f>VLOOKUP($A182,Table1[#All],8,FALSE)</f>
        <v>Outdoor</v>
      </c>
      <c r="N182" s="5" t="str">
        <f>VLOOKUP($A182,Table1[#All],9,FALSE)</f>
        <v>Full Kitchen</v>
      </c>
      <c r="O182" s="5" t="str">
        <f>VLOOKUP($A182,Table1[#All],10,FALSE)</f>
        <v>Complimentary Self Parking</v>
      </c>
      <c r="P182" s="5" t="str">
        <f>VLOOKUP($A182,Table1[#All],11,FALSE)</f>
        <v>Complimentary Bus Parking | 2 Spaces</v>
      </c>
      <c r="Q182" s="5" t="str">
        <f>VLOOKUP($A182, Table1[#All],12,FALSE)</f>
        <v>3:00 PM | 12:00 PM</v>
      </c>
      <c r="R182" s="5">
        <f>VLOOKUP($A182, Table1[#All],13,FALSE)</f>
        <v>0</v>
      </c>
      <c r="S182" s="5" t="str">
        <f>VLOOKUP($A182, Table1[#All],14,FALSE)</f>
        <v>72 hours</v>
      </c>
    </row>
    <row r="183" spans="1:19" ht="66" customHeight="1" x14ac:dyDescent="0.25">
      <c r="A183" s="5" t="s">
        <v>444</v>
      </c>
      <c r="B183" s="20" t="s">
        <v>445</v>
      </c>
      <c r="C183" s="5" t="s">
        <v>35</v>
      </c>
      <c r="D183" s="5" t="s">
        <v>108</v>
      </c>
      <c r="E183" s="4" t="s">
        <v>446</v>
      </c>
      <c r="F183" s="29" t="str">
        <f>VLOOKUP($A183,Table1[#All],2,FALSE)</f>
        <v>$149 | $249</v>
      </c>
      <c r="G183" s="5">
        <f>VLOOKUP($A183,Table1[#All],3,FALSE)</f>
        <v>0</v>
      </c>
      <c r="H183" s="5">
        <f>VLOOKUP($A183,Table1[#All],4,FALSE)</f>
        <v>0</v>
      </c>
      <c r="I183" s="5" t="str">
        <f>VLOOKUP($A183,Table1[#All],5,FALSE)</f>
        <v>Complimentary Wifi</v>
      </c>
      <c r="J183" s="5" t="str">
        <f>VLOOKUP($A183,Table1[#All],6,FALSE)</f>
        <v>Complimentary access to fitness center</v>
      </c>
      <c r="K183" s="5" t="str">
        <f>VLOOKUP($A183,Table1[#All],7,FALSE)</f>
        <v>Complimentary Breakfast</v>
      </c>
      <c r="L183" s="5" t="str">
        <f t="shared" si="7"/>
        <v>Complimentary Breakfast</v>
      </c>
      <c r="M183" s="5" t="str">
        <f>VLOOKUP($A183,Table1[#All],8,FALSE)</f>
        <v>Outdoor</v>
      </c>
      <c r="N183" s="5" t="str">
        <f>VLOOKUP($A183,Table1[#All],9,FALSE)</f>
        <v>Kitchenette</v>
      </c>
      <c r="O183" s="5" t="str">
        <f>VLOOKUP($A183,Table1[#All],10,FALSE)</f>
        <v>Complimentary Self Parking</v>
      </c>
      <c r="P183" s="5" t="str">
        <f>VLOOKUP($A183,Table1[#All],11,FALSE)</f>
        <v>Complimentary Bus Parking</v>
      </c>
      <c r="Q183" s="5" t="str">
        <f>VLOOKUP($A183, Table1[#All],12,FALSE)</f>
        <v>3:00 PM | 12:00 PM</v>
      </c>
      <c r="R183" s="5" t="str">
        <f>VLOOKUP($A183, Table1[#All],13,FALSE)</f>
        <v>$20 per night per room (max hold $40)</v>
      </c>
      <c r="S183" s="5" t="str">
        <f>VLOOKUP($A183, Table1[#All],14,FALSE)</f>
        <v>72 hours</v>
      </c>
    </row>
    <row r="184" spans="1:19" ht="66" customHeight="1" x14ac:dyDescent="0.25">
      <c r="A184" s="5" t="s">
        <v>447</v>
      </c>
      <c r="B184" s="20" t="s">
        <v>361</v>
      </c>
      <c r="C184" s="5" t="s">
        <v>85</v>
      </c>
      <c r="D184" s="5" t="s">
        <v>151</v>
      </c>
      <c r="E184" s="4" t="s">
        <v>63</v>
      </c>
      <c r="F184" s="29">
        <f>VLOOKUP($A184,Table1[#All],2,FALSE)</f>
        <v>139</v>
      </c>
      <c r="G184" s="5">
        <f>VLOOKUP($A184,Table1[#All],3,FALSE)</f>
        <v>0</v>
      </c>
      <c r="H184" s="5">
        <f>VLOOKUP($A184,Table1[#All],4,FALSE)</f>
        <v>0</v>
      </c>
      <c r="I184" s="5" t="str">
        <f>VLOOKUP($A184,Table1[#All],5,FALSE)</f>
        <v>Complimentary Wifi</v>
      </c>
      <c r="J184" s="5" t="str">
        <f>VLOOKUP($A184,Table1[#All],6,FALSE)</f>
        <v>Complimentary access to fitness center</v>
      </c>
      <c r="K184" s="5" t="str">
        <f>VLOOKUP($A184,Table1[#All],7,FALSE)</f>
        <v>Complimentary Breakfast</v>
      </c>
      <c r="L184" s="5" t="str">
        <f t="shared" si="7"/>
        <v>Complimentary Breakfast</v>
      </c>
      <c r="M184" s="5" t="str">
        <f>VLOOKUP($A184,Table1[#All],8,FALSE)</f>
        <v>Outdoor</v>
      </c>
      <c r="N184" s="5" t="str">
        <f>VLOOKUP($A184,Table1[#All],9,FALSE)</f>
        <v>Full Kitchen</v>
      </c>
      <c r="O184" s="5" t="str">
        <f>VLOOKUP($A184,Table1[#All],10,FALSE)</f>
        <v>Complimentary Self Parking</v>
      </c>
      <c r="P184" s="5" t="str">
        <f>VLOOKUP($A184,Table1[#All],11,FALSE)</f>
        <v>Complimentary Bus Parking | Max 1 bus</v>
      </c>
      <c r="Q184" s="5" t="str">
        <f>VLOOKUP($A184, Table1[#All],12,FALSE)</f>
        <v>4:00 PM | 11:00 AM</v>
      </c>
      <c r="R184" s="5" t="str">
        <f>VLOOKUP($A184, Table1[#All],13,FALSE)</f>
        <v>$20 per night per room</v>
      </c>
      <c r="S184" s="5" t="str">
        <f>VLOOKUP($A184, Table1[#All],14,FALSE)</f>
        <v>72 hours</v>
      </c>
    </row>
    <row r="185" spans="1:19" ht="66" customHeight="1" x14ac:dyDescent="0.25">
      <c r="A185" s="5" t="s">
        <v>448</v>
      </c>
      <c r="B185" s="20" t="s">
        <v>449</v>
      </c>
      <c r="C185" s="5" t="s">
        <v>89</v>
      </c>
      <c r="D185" s="5" t="s">
        <v>142</v>
      </c>
      <c r="E185" s="4" t="s">
        <v>180</v>
      </c>
      <c r="F185" s="29">
        <f>VLOOKUP($A185,Table1[#All],2,FALSE)</f>
        <v>179</v>
      </c>
      <c r="G185" s="5">
        <f>VLOOKUP($A185,Table1[#All],3,FALSE)</f>
        <v>0</v>
      </c>
      <c r="H185" s="5">
        <f>VLOOKUP($A185,Table1[#All],4,FALSE)</f>
        <v>0</v>
      </c>
      <c r="I185" s="5" t="str">
        <f>VLOOKUP($A185,Table1[#All],5,FALSE)</f>
        <v>Complimentary Wifi</v>
      </c>
      <c r="J185" s="5" t="str">
        <f>VLOOKUP($A185,Table1[#All],6,FALSE)</f>
        <v>Complimentary access to fitness center</v>
      </c>
      <c r="K185" s="5" t="str">
        <f>VLOOKUP($A185,Table1[#All],7,FALSE)</f>
        <v>Complimentary Breakfast</v>
      </c>
      <c r="L185" s="5" t="str">
        <f t="shared" si="7"/>
        <v>Complimentary Breakfast</v>
      </c>
      <c r="M185" s="5" t="str">
        <f>VLOOKUP($A185,Table1[#All],8,FALSE)</f>
        <v>Outdoor</v>
      </c>
      <c r="N185" s="5" t="str">
        <f>VLOOKUP($A185,Table1[#All],9,FALSE)</f>
        <v>Full Kitchen</v>
      </c>
      <c r="O185" s="5" t="str">
        <f>VLOOKUP($A185,Table1[#All],10,FALSE)</f>
        <v>Complimentary Self Parking</v>
      </c>
      <c r="P185" s="5" t="str">
        <f>VLOOKUP($A185,Table1[#All],11,FALSE)</f>
        <v>Complimentary Bus Parking | Max 6 buses</v>
      </c>
      <c r="Q185" s="5" t="str">
        <f>VLOOKUP($A185, Table1[#All],12,FALSE)</f>
        <v>3:00 PM | 12:00 PM</v>
      </c>
      <c r="R185" s="5" t="str">
        <f>VLOOKUP($A185, Table1[#All],13,FALSE)</f>
        <v>$20 per night per room</v>
      </c>
      <c r="S185" s="5" t="str">
        <f>VLOOKUP($A185, Table1[#All],14,FALSE)</f>
        <v>72 hours</v>
      </c>
    </row>
    <row r="186" spans="1:19" ht="66" customHeight="1" x14ac:dyDescent="0.25">
      <c r="A186" s="5" t="s">
        <v>450</v>
      </c>
      <c r="B186" s="20" t="s">
        <v>451</v>
      </c>
      <c r="C186" s="5" t="s">
        <v>41</v>
      </c>
      <c r="D186" s="5" t="s">
        <v>176</v>
      </c>
      <c r="E186" s="4" t="s">
        <v>180</v>
      </c>
      <c r="F186" s="29">
        <f>VLOOKUP($A186,Table1[#All],2,FALSE)</f>
        <v>179</v>
      </c>
      <c r="G186" s="5">
        <f>VLOOKUP($A186,Table1[#All],3,FALSE)</f>
        <v>0</v>
      </c>
      <c r="H186" s="5">
        <f>VLOOKUP($A186,Table1[#All],4,FALSE)</f>
        <v>0</v>
      </c>
      <c r="I186" s="5" t="str">
        <f>VLOOKUP($A186,Table1[#All],5,FALSE)</f>
        <v>Complimentary Wifi</v>
      </c>
      <c r="J186" s="5" t="str">
        <f>VLOOKUP($A186,Table1[#All],6,FALSE)</f>
        <v>Complimentary access to fitness center</v>
      </c>
      <c r="K186" s="5" t="str">
        <f>VLOOKUP($A186,Table1[#All],7,FALSE)</f>
        <v>Complimentary Breakfast</v>
      </c>
      <c r="L186" s="5" t="str">
        <f t="shared" si="7"/>
        <v>Complimentary Breakfast</v>
      </c>
      <c r="M186" s="5" t="str">
        <f>VLOOKUP($A186,Table1[#All],8,FALSE)</f>
        <v>Outdoor</v>
      </c>
      <c r="N186" s="5" t="str">
        <f>VLOOKUP($A186,Table1[#All],9,FALSE)</f>
        <v>Kitchenette</v>
      </c>
      <c r="O186" s="5" t="str">
        <f>VLOOKUP($A186,Table1[#All],10,FALSE)</f>
        <v>Complimentary Self Parking</v>
      </c>
      <c r="P186" s="5" t="str">
        <f>VLOOKUP($A186,Table1[#All],11,FALSE)</f>
        <v>Complimentary Bus Parking | Max 5 buses</v>
      </c>
      <c r="Q186" s="5" t="str">
        <f>VLOOKUP($A186, Table1[#All],12,FALSE)</f>
        <v>4:00 PM | 11:00 AM</v>
      </c>
      <c r="R186" s="5" t="str">
        <f>VLOOKUP($A186, Table1[#All],13,FALSE)</f>
        <v>$20 per night per room</v>
      </c>
      <c r="S186" s="5" t="str">
        <f>VLOOKUP($A186, Table1[#All],14,FALSE)</f>
        <v>72 hours</v>
      </c>
    </row>
    <row r="187" spans="1:19" ht="66" customHeight="1" x14ac:dyDescent="0.25">
      <c r="A187" s="5" t="s">
        <v>452</v>
      </c>
      <c r="B187" s="20" t="s">
        <v>453</v>
      </c>
      <c r="C187" s="5" t="s">
        <v>44</v>
      </c>
      <c r="D187" s="5" t="s">
        <v>27</v>
      </c>
      <c r="E187" s="23" t="s">
        <v>86</v>
      </c>
      <c r="F187" s="29">
        <f>VLOOKUP($A187,Table1[#All],2,FALSE)</f>
        <v>149</v>
      </c>
      <c r="G187" s="5">
        <f>VLOOKUP($A187,Table1[#All],3,FALSE)</f>
        <v>0</v>
      </c>
      <c r="H187" s="5">
        <f>VLOOKUP($A187,Table1[#All],4,FALSE)</f>
        <v>0</v>
      </c>
      <c r="I187" s="5" t="str">
        <f>VLOOKUP($A187,Table1[#All],5,FALSE)</f>
        <v>Complimentary Wifi</v>
      </c>
      <c r="J187" s="5" t="str">
        <f>VLOOKUP($A187,Table1[#All],6,FALSE)</f>
        <v>Complimentary access to fitness center</v>
      </c>
      <c r="K187" s="5" t="str">
        <f>VLOOKUP($A187,Table1[#All],7,FALSE)</f>
        <v>Complimentary Breakfast</v>
      </c>
      <c r="L187" s="5" t="str">
        <f t="shared" si="7"/>
        <v>Complimentary Breakfast</v>
      </c>
      <c r="M187" s="5">
        <f>VLOOKUP($A187,Table1[#All],8,FALSE)</f>
        <v>0</v>
      </c>
      <c r="N187" s="5">
        <f>VLOOKUP($A187,Table1[#All],9,FALSE)</f>
        <v>0</v>
      </c>
      <c r="O187" s="5" t="str">
        <f>VLOOKUP($A187,Table1[#All],10,FALSE)</f>
        <v>Complimentary Self Parking</v>
      </c>
      <c r="P187" s="5" t="str">
        <f>VLOOKUP($A187,Table1[#All],11,FALSE)</f>
        <v>Complimentary Bus Parking</v>
      </c>
      <c r="Q187" s="5" t="str">
        <f>VLOOKUP($A187, Table1[#All],12,FALSE)</f>
        <v>3:00 PM | 12:00 PM</v>
      </c>
      <c r="R187" s="5">
        <f>VLOOKUP($A187, Table1[#All],13,FALSE)</f>
        <v>0</v>
      </c>
      <c r="S187" s="5" t="str">
        <f>VLOOKUP($A187, Table1[#All],14,FALSE)</f>
        <v>72 hours</v>
      </c>
    </row>
    <row r="188" spans="1:19" ht="66" customHeight="1" x14ac:dyDescent="0.25">
      <c r="A188" s="5" t="s">
        <v>454</v>
      </c>
      <c r="B188" s="20" t="s">
        <v>240</v>
      </c>
      <c r="C188" s="5" t="s">
        <v>26</v>
      </c>
      <c r="D188" s="5" t="s">
        <v>69</v>
      </c>
      <c r="E188" s="4" t="s">
        <v>834</v>
      </c>
      <c r="F188" s="29" t="str">
        <f>VLOOKUP($A188,Table1[#All],2,FALSE)</f>
        <v>$124 | $154</v>
      </c>
      <c r="G188" s="5">
        <f>VLOOKUP($A188,Table1[#All],3,FALSE)</f>
        <v>0</v>
      </c>
      <c r="H188" s="5" t="str">
        <f>VLOOKUP($A188,Table1[#All],4,FALSE)</f>
        <v>2 Bedroom Suites</v>
      </c>
      <c r="I188" s="5" t="str">
        <f>VLOOKUP($A188,Table1[#All],5,FALSE)</f>
        <v>Complimentary Wifi</v>
      </c>
      <c r="J188" s="5" t="str">
        <f>VLOOKUP($A188,Table1[#All],6,FALSE)</f>
        <v>Complimentary access to fitness center</v>
      </c>
      <c r="K188" s="5" t="str">
        <f>VLOOKUP($A188,Table1[#All],7,FALSE)</f>
        <v>Complimentary Breakfast</v>
      </c>
      <c r="L188" s="5" t="str">
        <f t="shared" si="7"/>
        <v>Complimentary Breakfast</v>
      </c>
      <c r="M188" s="5" t="str">
        <f>VLOOKUP($A188,Table1[#All],8,FALSE)</f>
        <v>Indoor</v>
      </c>
      <c r="N188" s="5" t="str">
        <f>VLOOKUP($A188,Table1[#All],9,FALSE)</f>
        <v>Full Kitchen</v>
      </c>
      <c r="O188" s="5" t="str">
        <f>VLOOKUP($A188,Table1[#All],10,FALSE)</f>
        <v>Complimentary Self Parking</v>
      </c>
      <c r="P188" s="5" t="str">
        <f>VLOOKUP($A188,Table1[#All],11,FALSE)</f>
        <v>Complimentary Bus Parking | Max 2- 3 buses</v>
      </c>
      <c r="Q188" s="5" t="str">
        <f>VLOOKUP($A188, Table1[#All],12,FALSE)</f>
        <v>3:00 PM | 12:00 PM</v>
      </c>
      <c r="R188" s="5" t="str">
        <f>VLOOKUP($A188, Table1[#All],13,FALSE)</f>
        <v>$20 per night per room</v>
      </c>
      <c r="S188" s="5" t="str">
        <f>VLOOKUP($A188, Table1[#All],14,FALSE)</f>
        <v>72 hours</v>
      </c>
    </row>
    <row r="189" spans="1:19" ht="66" customHeight="1" x14ac:dyDescent="0.25">
      <c r="A189" s="5" t="s">
        <v>455</v>
      </c>
      <c r="B189" s="20" t="s">
        <v>242</v>
      </c>
      <c r="C189" s="5" t="s">
        <v>21</v>
      </c>
      <c r="D189" s="5" t="s">
        <v>56</v>
      </c>
      <c r="E189" s="4" t="s">
        <v>173</v>
      </c>
      <c r="F189" s="29">
        <f>VLOOKUP($A189,Table1[#All],2,FALSE)</f>
        <v>246</v>
      </c>
      <c r="G189" s="5">
        <f>VLOOKUP($A189,Table1[#All],3,FALSE)</f>
        <v>0</v>
      </c>
      <c r="H189" s="5">
        <f>VLOOKUP($A189,Table1[#All],4,FALSE)</f>
        <v>0</v>
      </c>
      <c r="I189" s="5" t="str">
        <f>VLOOKUP($A189,Table1[#All],5,FALSE)</f>
        <v>Complimentary Wifi</v>
      </c>
      <c r="J189" s="5" t="str">
        <f>VLOOKUP($A189,Table1[#All],6,FALSE)</f>
        <v>Complimentary access to fitness center</v>
      </c>
      <c r="K189" s="5" t="str">
        <f>VLOOKUP($A189,Table1[#All],7,FALSE)</f>
        <v>Complimentary Breakfast</v>
      </c>
      <c r="L189" s="5" t="str">
        <f t="shared" si="7"/>
        <v>Complimentary Breakfast</v>
      </c>
      <c r="M189" s="5" t="str">
        <f>VLOOKUP($A189,Table1[#All],8,FALSE)</f>
        <v>Outdoor</v>
      </c>
      <c r="N189" s="5" t="str">
        <f>VLOOKUP($A189,Table1[#All],9,FALSE)</f>
        <v>Kitchenette</v>
      </c>
      <c r="O189" s="5" t="str">
        <f>VLOOKUP($A189,Table1[#All],10,FALSE)</f>
        <v>Valet Parking: $58 per night per car</v>
      </c>
      <c r="P189" s="5" t="str">
        <f>VLOOKUP($A189,Table1[#All],11,FALSE)</f>
        <v>Complimentary Bus Parking | Max 2 buses</v>
      </c>
      <c r="Q189" s="5" t="str">
        <f>VLOOKUP($A189, Table1[#All],12,FALSE)</f>
        <v>4:00 PM | 11:00 AM</v>
      </c>
      <c r="R189" s="5" t="str">
        <f>VLOOKUP($A189, Table1[#All],13,FALSE)</f>
        <v>$75 per night per room</v>
      </c>
      <c r="S189" s="5" t="str">
        <f>VLOOKUP($A189, Table1[#All],14,FALSE)</f>
        <v>72 hours</v>
      </c>
    </row>
    <row r="190" spans="1:19" ht="66" customHeight="1" x14ac:dyDescent="0.25">
      <c r="A190" s="5" t="s">
        <v>456</v>
      </c>
      <c r="B190" s="20" t="s">
        <v>457</v>
      </c>
      <c r="C190" s="5" t="s">
        <v>21</v>
      </c>
      <c r="D190" s="5" t="s">
        <v>56</v>
      </c>
      <c r="E190" s="4" t="s">
        <v>664</v>
      </c>
      <c r="F190" s="29">
        <f>VLOOKUP($A190,Table1[#All],2,FALSE)</f>
        <v>290</v>
      </c>
      <c r="G190" s="5">
        <f>VLOOKUP($A190,Table1[#All],3,FALSE)</f>
        <v>0</v>
      </c>
      <c r="H190" s="5">
        <f>VLOOKUP($A190,Table1[#All],4,FALSE)</f>
        <v>0</v>
      </c>
      <c r="I190" s="5" t="str">
        <f>VLOOKUP($A190,Table1[#All],5,FALSE)</f>
        <v>Complimentary Wifi</v>
      </c>
      <c r="J190" s="5" t="str">
        <f>VLOOKUP($A190,Table1[#All],6,FALSE)</f>
        <v>Complimentary access to fitness center</v>
      </c>
      <c r="K190" s="5">
        <f>VLOOKUP($A190,Table1[#All],7,FALSE)</f>
        <v>0</v>
      </c>
      <c r="L190" s="5" t="str">
        <f t="shared" si="7"/>
        <v>Not Available</v>
      </c>
      <c r="M190" s="5" t="str">
        <f>VLOOKUP($A190,Table1[#All],8,FALSE)</f>
        <v>No Pool</v>
      </c>
      <c r="N190" s="5" t="str">
        <f>VLOOKUP($A190,Table1[#All],9,FALSE)</f>
        <v>MiniFridge Only</v>
      </c>
      <c r="O190" s="5" t="str">
        <f>VLOOKUP($A190,Table1[#All],10,FALSE)</f>
        <v xml:space="preserve">Valet Parking: $60 per night per car_x000D_
$65 for oversized vehicles _x000D_
_x000D_
</v>
      </c>
      <c r="P190" s="5" t="str">
        <f>VLOOKUP($A190,Table1[#All],11,FALSE)</f>
        <v>$150 per night per bus | Max 1 Bus</v>
      </c>
      <c r="Q190" s="5" t="str">
        <f>VLOOKUP($A190, Table1[#All],12,FALSE)</f>
        <v>3:00 PM | 12:00 PM</v>
      </c>
      <c r="R190" s="5" t="str">
        <f>VLOOKUP($A190, Table1[#All],13,FALSE)</f>
        <v xml:space="preserve">40% of total room and tax per day </v>
      </c>
      <c r="S190" s="5" t="str">
        <f>VLOOKUP($A190, Table1[#All],14,FALSE)</f>
        <v>72 hours</v>
      </c>
    </row>
    <row r="191" spans="1:19" ht="66" customHeight="1" x14ac:dyDescent="0.25">
      <c r="A191" s="5" t="s">
        <v>458</v>
      </c>
      <c r="B191" s="20" t="s">
        <v>221</v>
      </c>
      <c r="C191" s="5" t="s">
        <v>35</v>
      </c>
      <c r="D191" s="5" t="s">
        <v>27</v>
      </c>
      <c r="E191" s="4" t="s">
        <v>139</v>
      </c>
      <c r="F191" s="29">
        <f>VLOOKUP($A191,Table1[#All],2,FALSE)</f>
        <v>209</v>
      </c>
      <c r="G191" s="5">
        <f>VLOOKUP($A191,Table1[#All],3,FALSE)</f>
        <v>0</v>
      </c>
      <c r="H191" s="5">
        <f>VLOOKUP($A191,Table1[#All],4,FALSE)</f>
        <v>0</v>
      </c>
      <c r="I191" s="5" t="str">
        <f>VLOOKUP($A191,Table1[#All],5,FALSE)</f>
        <v>Complimentary Wifi</v>
      </c>
      <c r="J191" s="5" t="str">
        <f>VLOOKUP($A191,Table1[#All],6,FALSE)</f>
        <v>Complimentary access to fitness center</v>
      </c>
      <c r="K191" s="5">
        <f>VLOOKUP($A191,Table1[#All],7,FALSE)</f>
        <v>0</v>
      </c>
      <c r="L191" s="5" t="str">
        <f t="shared" si="7"/>
        <v>Not Available</v>
      </c>
      <c r="M191" s="5" t="str">
        <f>VLOOKUP($A191,Table1[#All],8,FALSE)</f>
        <v>Outdoor</v>
      </c>
      <c r="N191" s="5" t="str">
        <f>VLOOKUP($A191,Table1[#All],9,FALSE)</f>
        <v>MiniFridge Only</v>
      </c>
      <c r="O191" s="5" t="str">
        <f>VLOOKUP($A191,Table1[#All],10,FALSE)</f>
        <v>_x000D_
Valet Parking: $58 per night per car_x000D_
Complimentary Self Parking</v>
      </c>
      <c r="P191" s="5" t="str">
        <f>VLOOKUP($A191,Table1[#All],11,FALSE)</f>
        <v>Complimentary Bus Parking | Max 1 bus</v>
      </c>
      <c r="Q191" s="5" t="str">
        <f>VLOOKUP($A191, Table1[#All],12,FALSE)</f>
        <v>3:00 PM | 12:00 PM</v>
      </c>
      <c r="R191" s="5" t="str">
        <f>VLOOKUP($A191, Table1[#All],13,FALSE)</f>
        <v>$100 per stay per room</v>
      </c>
      <c r="S191" s="5" t="str">
        <f>VLOOKUP($A191, Table1[#All],14,FALSE)</f>
        <v>72 hours</v>
      </c>
    </row>
    <row r="192" spans="1:19" ht="66" customHeight="1" x14ac:dyDescent="0.25">
      <c r="A192" s="5" t="s">
        <v>459</v>
      </c>
      <c r="B192" s="20" t="s">
        <v>460</v>
      </c>
      <c r="C192" s="5" t="s">
        <v>48</v>
      </c>
      <c r="D192" s="5" t="s">
        <v>461</v>
      </c>
      <c r="E192" s="4" t="s">
        <v>876</v>
      </c>
      <c r="F192" s="29">
        <f>VLOOKUP($A192,Table1[#All],2,FALSE)</f>
        <v>289</v>
      </c>
      <c r="G192" s="5">
        <f>VLOOKUP($A192,Table1[#All],3,FALSE)</f>
        <v>0</v>
      </c>
      <c r="H192" s="5" t="str">
        <f>VLOOKUP($A192,Table1[#All],4,FALSE)</f>
        <v xml:space="preserve">King Suite with Sleeper Sofa </v>
      </c>
      <c r="I192" s="5" t="str">
        <f>VLOOKUP($A192,Table1[#All],5,FALSE)</f>
        <v>Complimentary Wifi</v>
      </c>
      <c r="J192" s="5" t="str">
        <f>VLOOKUP($A192,Table1[#All],6,FALSE)</f>
        <v>Complimentary access to fitness center</v>
      </c>
      <c r="K192" s="5">
        <f>VLOOKUP($A192,Table1[#All],7,FALSE)</f>
        <v>0</v>
      </c>
      <c r="L192" s="5" t="str">
        <f t="shared" si="7"/>
        <v>Not Available</v>
      </c>
      <c r="M192" s="5" t="str">
        <f>VLOOKUP($A192,Table1[#All],8,FALSE)</f>
        <v>Outdoor</v>
      </c>
      <c r="N192" s="5" t="str">
        <f>VLOOKUP($A192,Table1[#All],9,FALSE)</f>
        <v>Microwave and MiniFridge</v>
      </c>
      <c r="O192" s="5" t="str">
        <f>VLOOKUP($A192,Table1[#All],10,FALSE)</f>
        <v>Valet Parking: $52 per night per car</v>
      </c>
      <c r="P192" s="5" t="str">
        <f>VLOOKUP($A192,Table1[#All],11,FALSE)</f>
        <v>Complimentary Bus Parking| Max 2 buses</v>
      </c>
      <c r="Q192" s="5" t="str">
        <f>VLOOKUP($A192, Table1[#All],12,FALSE)</f>
        <v>3:00 PM | 12:00 PM</v>
      </c>
      <c r="R192" s="5" t="str">
        <f>VLOOKUP($A192, Table1[#All],13,FALSE)</f>
        <v>$200 per stay per room</v>
      </c>
      <c r="S192" s="5" t="str">
        <f>VLOOKUP($A192, Table1[#All],14,FALSE)</f>
        <v>72 hours</v>
      </c>
    </row>
    <row r="193" spans="1:19" ht="66" customHeight="1" x14ac:dyDescent="0.25">
      <c r="A193" s="5" t="s">
        <v>462</v>
      </c>
      <c r="B193" s="20" t="s">
        <v>463</v>
      </c>
      <c r="C193" s="5" t="s">
        <v>93</v>
      </c>
      <c r="D193" s="5" t="s">
        <v>108</v>
      </c>
      <c r="E193" s="4" t="s">
        <v>53</v>
      </c>
      <c r="F193" s="29">
        <f>VLOOKUP($A193,Table1[#All],2,FALSE)</f>
        <v>219</v>
      </c>
      <c r="G193" s="5">
        <f>VLOOKUP($A193,Table1[#All],3,FALSE)</f>
        <v>0</v>
      </c>
      <c r="H193" s="5">
        <f>VLOOKUP($A193,Table1[#All],4,FALSE)</f>
        <v>0</v>
      </c>
      <c r="I193" s="5" t="str">
        <f>VLOOKUP($A193,Table1[#All],5,FALSE)</f>
        <v>Complimentary Wifi</v>
      </c>
      <c r="J193" s="5" t="str">
        <f>VLOOKUP($A193,Table1[#All],6,FALSE)</f>
        <v>Complimentary access to fitness center</v>
      </c>
      <c r="K193" s="5">
        <f>VLOOKUP($A193,Table1[#All],7,FALSE)</f>
        <v>0</v>
      </c>
      <c r="L193" s="5" t="str">
        <f t="shared" si="7"/>
        <v>Not Available</v>
      </c>
      <c r="M193" s="5" t="str">
        <f>VLOOKUP($A193,Table1[#All],8,FALSE)</f>
        <v>Outdoor</v>
      </c>
      <c r="N193" s="5" t="str">
        <f>VLOOKUP($A193,Table1[#All],9,FALSE)</f>
        <v>MiniFridge Only</v>
      </c>
      <c r="O193" s="5" t="str">
        <f>VLOOKUP($A193,Table1[#All],10,FALSE)</f>
        <v>_x000D_
Valet Parking: $40 per night per car_x000D_
Self Parking: $30 per night per car</v>
      </c>
      <c r="P193" s="5" t="str">
        <f>VLOOKUP($A193,Table1[#All],11,FALSE)</f>
        <v>Complimentary Bus Parking |  Triangle Lot at the Memorial City Mall.</v>
      </c>
      <c r="Q193" s="5" t="str">
        <f>VLOOKUP($A193, Table1[#All],12,FALSE)</f>
        <v>3:00 PM | 12:00 PM</v>
      </c>
      <c r="R193" s="5" t="str">
        <f>VLOOKUP($A193, Table1[#All],13,FALSE)</f>
        <v>$100 per stay per room</v>
      </c>
      <c r="S193" s="5" t="str">
        <f>VLOOKUP($A193, Table1[#All],14,FALSE)</f>
        <v>72 hours</v>
      </c>
    </row>
    <row r="194" spans="1:19" ht="66" customHeight="1" x14ac:dyDescent="0.25">
      <c r="A194" s="5" t="s">
        <v>464</v>
      </c>
      <c r="B194" s="20" t="s">
        <v>221</v>
      </c>
      <c r="C194" s="5" t="s">
        <v>35</v>
      </c>
      <c r="D194" s="5" t="s">
        <v>27</v>
      </c>
      <c r="E194" s="4" t="s">
        <v>139</v>
      </c>
      <c r="F194" s="29">
        <f>VLOOKUP($A194,Table1[#All],2,FALSE)</f>
        <v>209</v>
      </c>
      <c r="G194" s="5">
        <f>VLOOKUP($A194,Table1[#All],3,FALSE)</f>
        <v>0</v>
      </c>
      <c r="H194" s="5">
        <f>VLOOKUP($A194,Table1[#All],4,FALSE)</f>
        <v>0</v>
      </c>
      <c r="I194" s="5" t="str">
        <f>VLOOKUP($A194,Table1[#All],5,FALSE)</f>
        <v>Complimentary Wifi</v>
      </c>
      <c r="J194" s="5" t="str">
        <f>VLOOKUP($A194,Table1[#All],6,FALSE)</f>
        <v>Complimentary access to fitness center</v>
      </c>
      <c r="K194" s="5">
        <f>VLOOKUP($A194,Table1[#All],7,FALSE)</f>
        <v>0</v>
      </c>
      <c r="L194" s="5" t="str">
        <f t="shared" si="7"/>
        <v>Not Available</v>
      </c>
      <c r="M194" s="5" t="str">
        <f>VLOOKUP($A194,Table1[#All],8,FALSE)</f>
        <v>Outdoor</v>
      </c>
      <c r="N194" s="5" t="str">
        <f>VLOOKUP($A194,Table1[#All],9,FALSE)</f>
        <v>MiniFridge Only</v>
      </c>
      <c r="O194" s="5" t="str">
        <f>VLOOKUP($A194,Table1[#All],10,FALSE)</f>
        <v>Complimentary Self Parking</v>
      </c>
      <c r="P194" s="5" t="str">
        <f>VLOOKUP($A194,Table1[#All],11,FALSE)</f>
        <v>Complimentary Bus Parking | Max 2 buses</v>
      </c>
      <c r="Q194" s="5" t="str">
        <f>VLOOKUP($A194, Table1[#All],12,FALSE)</f>
        <v>3:00 PM | 12:00 PM</v>
      </c>
      <c r="R194" s="5" t="str">
        <f>VLOOKUP($A194, Table1[#All],13,FALSE)</f>
        <v>$100 per stay per room</v>
      </c>
      <c r="S194" s="5" t="str">
        <f>VLOOKUP($A194, Table1[#All],14,FALSE)</f>
        <v>72 hours</v>
      </c>
    </row>
    <row r="195" spans="1:19" ht="74.25" customHeight="1" x14ac:dyDescent="0.25">
      <c r="A195" s="5" t="s">
        <v>465</v>
      </c>
      <c r="B195" s="20" t="s">
        <v>466</v>
      </c>
      <c r="C195" s="5" t="s">
        <v>21</v>
      </c>
      <c r="D195" s="5" t="s">
        <v>467</v>
      </c>
      <c r="E195" s="4" t="s">
        <v>468</v>
      </c>
      <c r="F195" s="29">
        <f>VLOOKUP($A195,Table1[#All],2,FALSE)</f>
        <v>165</v>
      </c>
      <c r="G195" s="5">
        <f>VLOOKUP($A195,Table1[#All],3,FALSE)</f>
        <v>0</v>
      </c>
      <c r="H195" s="5">
        <f>VLOOKUP($A195,Table1[#All],4,FALSE)</f>
        <v>0</v>
      </c>
      <c r="I195" s="5" t="str">
        <f>VLOOKUP($A195,Table1[#All],5,FALSE)</f>
        <v>Complimentary Wifi</v>
      </c>
      <c r="J195" s="5" t="str">
        <f>VLOOKUP($A195,Table1[#All],6,FALSE)</f>
        <v>Complimentary access to fitness center</v>
      </c>
      <c r="K195" s="5" t="str">
        <f>VLOOKUP($A195,Table1[#All],7,FALSE)</f>
        <v>Discounted Breakfast | Buffet $20 per person_x000D_
Breakfast vouchers must be purchased in advance, not available on property.</v>
      </c>
      <c r="L195" s="5" t="str">
        <f t="shared" si="7"/>
        <v>Discounted Breakfast | Buffet $20 per person_x000D_
Breakfast vouchers must be purchased in advance, not available on property.</v>
      </c>
      <c r="M195" s="5" t="str">
        <f>VLOOKUP($A195,Table1[#All],8,FALSE)</f>
        <v>Outdoor</v>
      </c>
      <c r="N195" s="5" t="str">
        <f>VLOOKUP($A195,Table1[#All],9,FALSE)</f>
        <v>MiniFridge Only</v>
      </c>
      <c r="O195" s="5" t="str">
        <f>VLOOKUP($A195,Table1[#All],10,FALSE)</f>
        <v>Valet Parking: $20 per night per car</v>
      </c>
      <c r="P195" s="5" t="str">
        <f>VLOOKUP($A195,Table1[#All],11,FALSE)</f>
        <v>Not Available</v>
      </c>
      <c r="Q195" s="5" t="str">
        <f>VLOOKUP($A195, Table1[#All],12,FALSE)</f>
        <v>3:00 PM | 12:00 PM</v>
      </c>
      <c r="R195" s="5" t="str">
        <f>VLOOKUP($A195, Table1[#All],13,FALSE)</f>
        <v>$50 per night per room</v>
      </c>
      <c r="S195" s="5" t="str">
        <f>VLOOKUP($A195, Table1[#All],14,FALSE)</f>
        <v>72 hours</v>
      </c>
    </row>
    <row r="196" spans="1:19" ht="66" customHeight="1" x14ac:dyDescent="0.25">
      <c r="A196" s="5" t="s">
        <v>469</v>
      </c>
      <c r="B196" s="20" t="s">
        <v>221</v>
      </c>
      <c r="C196" s="5" t="s">
        <v>48</v>
      </c>
      <c r="D196" s="5" t="s">
        <v>69</v>
      </c>
      <c r="E196" s="4" t="s">
        <v>322</v>
      </c>
      <c r="F196" s="29">
        <f>VLOOKUP($A196,Table1[#All],2,FALSE)</f>
        <v>175</v>
      </c>
      <c r="G196" s="5">
        <f>VLOOKUP($A196,Table1[#All],3,FALSE)</f>
        <v>0</v>
      </c>
      <c r="H196" s="5">
        <f>VLOOKUP($A196,Table1[#All],4,FALSE)</f>
        <v>0</v>
      </c>
      <c r="I196" s="5" t="str">
        <f>VLOOKUP($A196,Table1[#All],5,FALSE)</f>
        <v>Complimentary Wifi</v>
      </c>
      <c r="J196" s="5" t="str">
        <f>VLOOKUP($A196,Table1[#All],6,FALSE)</f>
        <v>Complimentary access to fitness center</v>
      </c>
      <c r="K196" s="5" t="str">
        <f>VLOOKUP($A196,Table1[#All],7,FALSE)</f>
        <v>Complimentary Breakfast</v>
      </c>
      <c r="L196" s="5" t="str">
        <f t="shared" si="7"/>
        <v>Complimentary Breakfast</v>
      </c>
      <c r="M196" s="5" t="str">
        <f>VLOOKUP($A196,Table1[#All],8,FALSE)</f>
        <v>Outdoor</v>
      </c>
      <c r="N196" s="5" t="str">
        <f>VLOOKUP($A196,Table1[#All],9,FALSE)</f>
        <v>N/A</v>
      </c>
      <c r="O196" s="5" t="str">
        <f>VLOOKUP($A196,Table1[#All],10,FALSE)</f>
        <v>Complimentary Self Parking</v>
      </c>
      <c r="P196" s="5" t="str">
        <f>VLOOKUP($A196,Table1[#All],11,FALSE)</f>
        <v>Complimentary Bus Parking | Max 4 buses</v>
      </c>
      <c r="Q196" s="5" t="str">
        <f>VLOOKUP($A196, Table1[#All],12,FALSE)</f>
        <v>3:00 PM | 11:00 AM</v>
      </c>
      <c r="R196" s="5" t="str">
        <f>VLOOKUP($A196, Table1[#All],13,FALSE)</f>
        <v>$150 per stay per room</v>
      </c>
      <c r="S196" s="5" t="str">
        <f>VLOOKUP($A196, Table1[#All],14,FALSE)</f>
        <v>72 hours</v>
      </c>
    </row>
    <row r="197" spans="1:19" ht="66" customHeight="1" x14ac:dyDescent="0.25">
      <c r="A197" s="5" t="s">
        <v>470</v>
      </c>
      <c r="B197" s="20" t="s">
        <v>324</v>
      </c>
      <c r="C197" s="5" t="s">
        <v>48</v>
      </c>
      <c r="D197" s="5" t="s">
        <v>69</v>
      </c>
      <c r="E197" s="4" t="s">
        <v>254</v>
      </c>
      <c r="F197" s="29">
        <f>VLOOKUP($A197,Table1[#All],2,FALSE)</f>
        <v>195</v>
      </c>
      <c r="G197" s="5">
        <f>VLOOKUP($A197,Table1[#All],3,FALSE)</f>
        <v>0</v>
      </c>
      <c r="H197" s="5">
        <f>VLOOKUP($A197,Table1[#All],4,FALSE)</f>
        <v>0</v>
      </c>
      <c r="I197" s="5" t="str">
        <f>VLOOKUP($A197,Table1[#All],5,FALSE)</f>
        <v>Complimentary Wifi</v>
      </c>
      <c r="J197" s="5" t="str">
        <f>VLOOKUP($A197,Table1[#All],6,FALSE)</f>
        <v>Complimentary access to fitness center</v>
      </c>
      <c r="K197" s="5" t="str">
        <f>VLOOKUP($A197,Table1[#All],7,FALSE)</f>
        <v>Complimentary Breakfast</v>
      </c>
      <c r="L197" s="5" t="str">
        <f t="shared" si="7"/>
        <v>Complimentary Breakfast</v>
      </c>
      <c r="M197" s="5" t="str">
        <f>VLOOKUP($A197,Table1[#All],8,FALSE)</f>
        <v>Outdoor</v>
      </c>
      <c r="N197" s="5" t="str">
        <f>VLOOKUP($A197,Table1[#All],9,FALSE)</f>
        <v>N/A</v>
      </c>
      <c r="O197" s="5" t="str">
        <f>VLOOKUP($A197,Table1[#All],10,FALSE)</f>
        <v>Complimentary Self Parking</v>
      </c>
      <c r="P197" s="5" t="str">
        <f>VLOOKUP($A197,Table1[#All],11,FALSE)</f>
        <v>Complimentary Bus Parking | Max 4 buses</v>
      </c>
      <c r="Q197" s="5" t="str">
        <f>VLOOKUP($A197, Table1[#All],12,FALSE)</f>
        <v>3:00 PM | 11:00 AM</v>
      </c>
      <c r="R197" s="5" t="str">
        <f>VLOOKUP($A197, Table1[#All],13,FALSE)</f>
        <v>$150 per stay per room</v>
      </c>
      <c r="S197" s="5" t="str">
        <f>VLOOKUP($A197, Table1[#All],14,FALSE)</f>
        <v>72 hours</v>
      </c>
    </row>
    <row r="198" spans="1:19" x14ac:dyDescent="0.25">
      <c r="F198" s="30"/>
    </row>
    <row r="200" spans="1:19" x14ac:dyDescent="0.25">
      <c r="F200" s="30"/>
    </row>
    <row r="201" spans="1:19" x14ac:dyDescent="0.25">
      <c r="F201" s="30"/>
    </row>
  </sheetData>
  <sheetProtection algorithmName="SHA-512" hashValue="ehjGeuUR9j5AgyG3LbauzaS8qSu7W80MFJV+YqwbtmV1GRe85jaC9/w/BdoahJUWaUooJ1Q5LeRpkDdXM+vDdQ==" saltValue="+rpp8VijaYmY2Tui+pgKtw==" spinCount="100000" sheet="1" autoFilter="0"/>
  <autoFilter ref="A2:S197" xr:uid="{E37973DE-D982-41F0-A39A-C913AE65575F}">
    <sortState xmlns:xlrd2="http://schemas.microsoft.com/office/spreadsheetml/2017/richdata2" ref="A3:S197">
      <sortCondition ref="A2:A197"/>
    </sortState>
  </autoFilter>
  <sortState xmlns:xlrd2="http://schemas.microsoft.com/office/spreadsheetml/2017/richdata2" ref="A84:W99">
    <sortCondition ref="A84:A99"/>
  </sortState>
  <mergeCells count="2">
    <mergeCell ref="A1:O1"/>
    <mergeCell ref="P1:S1"/>
  </mergeCells>
  <phoneticPr fontId="18" type="noConversion"/>
  <pageMargins left="0.45" right="0.45" top="0.5" bottom="0.5" header="0.3" footer="0.3"/>
  <pageSetup scale="38" fitToHeight="20" orientation="landscape" r:id="rId1"/>
  <headerFooter>
    <oddFooter>&amp;L&amp;8Updated as of: 11/22/2024&amp;C&amp;"-,Bold"&amp;9&amp;KFF0000Please note that not all hotels will be available at time of making reservations.  This list is subject to change at any time.&amp;R&amp;8Page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F3B26-8946-4EE8-AB93-AA1FBA10D862}">
  <dimension ref="A1:N232"/>
  <sheetViews>
    <sheetView workbookViewId="0">
      <selection activeCell="A208" sqref="A1:N231"/>
    </sheetView>
  </sheetViews>
  <sheetFormatPr defaultColWidth="9" defaultRowHeight="15" x14ac:dyDescent="0.25"/>
  <cols>
    <col min="1" max="1" width="46.42578125" bestFit="1" customWidth="1"/>
    <col min="2" max="2" width="16.85546875" bestFit="1" customWidth="1"/>
    <col min="3" max="3" width="8.28515625" bestFit="1" customWidth="1"/>
    <col min="4" max="4" width="28.140625" customWidth="1"/>
    <col min="5" max="5" width="19.140625" bestFit="1" customWidth="1"/>
    <col min="6" max="6" width="36.42578125" bestFit="1" customWidth="1"/>
    <col min="7" max="7" width="40.28515625" bestFit="1" customWidth="1"/>
    <col min="8" max="8" width="7.140625" customWidth="1"/>
    <col min="9" max="9" width="9.85546875" customWidth="1"/>
    <col min="10" max="10" width="32.28515625" bestFit="1" customWidth="1"/>
    <col min="11" max="11" width="36.7109375" bestFit="1" customWidth="1"/>
    <col min="12" max="12" width="21.7109375" customWidth="1"/>
    <col min="13" max="13" width="17" customWidth="1"/>
    <col min="14" max="14" width="20" customWidth="1"/>
  </cols>
  <sheetData>
    <row r="1" spans="1:14" x14ac:dyDescent="0.25">
      <c r="A1" t="s">
        <v>471</v>
      </c>
      <c r="B1" t="s">
        <v>472</v>
      </c>
      <c r="C1" t="s">
        <v>6</v>
      </c>
      <c r="D1" t="s">
        <v>473</v>
      </c>
      <c r="E1" t="s">
        <v>474</v>
      </c>
      <c r="F1" t="s">
        <v>9</v>
      </c>
      <c r="G1" t="s">
        <v>11</v>
      </c>
      <c r="H1" t="s">
        <v>12</v>
      </c>
      <c r="I1" t="s">
        <v>475</v>
      </c>
      <c r="J1" t="s">
        <v>14</v>
      </c>
      <c r="K1" t="s">
        <v>476</v>
      </c>
      <c r="L1" t="s">
        <v>16</v>
      </c>
      <c r="M1" t="s">
        <v>477</v>
      </c>
      <c r="N1" t="s">
        <v>478</v>
      </c>
    </row>
    <row r="2" spans="1:14" x14ac:dyDescent="0.25">
      <c r="A2" t="s">
        <v>19</v>
      </c>
      <c r="B2" s="24">
        <v>199</v>
      </c>
      <c r="C2" s="24">
        <v>0</v>
      </c>
      <c r="D2">
        <v>0</v>
      </c>
      <c r="E2" t="s">
        <v>479</v>
      </c>
      <c r="F2" t="s">
        <v>480</v>
      </c>
      <c r="G2">
        <v>0</v>
      </c>
      <c r="H2" t="s">
        <v>649</v>
      </c>
      <c r="I2" t="s">
        <v>666</v>
      </c>
      <c r="J2" t="s">
        <v>667</v>
      </c>
      <c r="K2" t="s">
        <v>142</v>
      </c>
      <c r="L2" t="s">
        <v>481</v>
      </c>
      <c r="M2" t="s">
        <v>668</v>
      </c>
      <c r="N2" t="s">
        <v>482</v>
      </c>
    </row>
    <row r="3" spans="1:14" x14ac:dyDescent="0.25">
      <c r="A3" t="s">
        <v>483</v>
      </c>
      <c r="B3" s="24">
        <v>114</v>
      </c>
      <c r="C3" s="24">
        <v>0</v>
      </c>
      <c r="D3">
        <v>0</v>
      </c>
      <c r="E3" t="s">
        <v>479</v>
      </c>
      <c r="F3" t="s">
        <v>480</v>
      </c>
      <c r="G3" t="s">
        <v>484</v>
      </c>
      <c r="H3" t="s">
        <v>651</v>
      </c>
      <c r="I3" t="s">
        <v>669</v>
      </c>
      <c r="J3" t="s">
        <v>485</v>
      </c>
      <c r="K3" t="s">
        <v>731</v>
      </c>
      <c r="L3" t="s">
        <v>481</v>
      </c>
      <c r="M3" t="s">
        <v>701</v>
      </c>
      <c r="N3" t="s">
        <v>482</v>
      </c>
    </row>
    <row r="4" spans="1:14" x14ac:dyDescent="0.25">
      <c r="A4" t="s">
        <v>29</v>
      </c>
      <c r="B4" s="24">
        <v>244</v>
      </c>
      <c r="C4" s="24">
        <v>0</v>
      </c>
      <c r="D4">
        <v>0</v>
      </c>
      <c r="E4" t="s">
        <v>479</v>
      </c>
      <c r="F4" t="s">
        <v>480</v>
      </c>
      <c r="G4" t="s">
        <v>487</v>
      </c>
      <c r="H4">
        <v>0</v>
      </c>
      <c r="I4">
        <v>0</v>
      </c>
      <c r="J4" t="s">
        <v>646</v>
      </c>
      <c r="K4" t="s">
        <v>486</v>
      </c>
      <c r="L4" t="s">
        <v>490</v>
      </c>
      <c r="M4">
        <v>0</v>
      </c>
      <c r="N4" t="s">
        <v>482</v>
      </c>
    </row>
    <row r="5" spans="1:14" x14ac:dyDescent="0.25">
      <c r="A5" t="s">
        <v>33</v>
      </c>
      <c r="B5" t="s">
        <v>488</v>
      </c>
      <c r="C5" s="24">
        <v>0</v>
      </c>
      <c r="D5">
        <v>0</v>
      </c>
      <c r="E5" t="s">
        <v>479</v>
      </c>
      <c r="F5" t="s">
        <v>480</v>
      </c>
      <c r="G5" t="s">
        <v>484</v>
      </c>
      <c r="H5" t="s">
        <v>647</v>
      </c>
      <c r="I5" t="s">
        <v>666</v>
      </c>
      <c r="J5" t="s">
        <v>489</v>
      </c>
      <c r="K5" t="s">
        <v>732</v>
      </c>
      <c r="L5" t="s">
        <v>490</v>
      </c>
      <c r="M5" t="s">
        <v>648</v>
      </c>
      <c r="N5" t="s">
        <v>482</v>
      </c>
    </row>
    <row r="6" spans="1:14" x14ac:dyDescent="0.25">
      <c r="A6" t="s">
        <v>38</v>
      </c>
      <c r="B6" t="s">
        <v>491</v>
      </c>
      <c r="C6" s="24">
        <v>10</v>
      </c>
      <c r="D6">
        <v>0</v>
      </c>
      <c r="E6" t="s">
        <v>479</v>
      </c>
      <c r="F6" t="s">
        <v>480</v>
      </c>
      <c r="G6" t="s">
        <v>484</v>
      </c>
      <c r="H6" t="s">
        <v>647</v>
      </c>
      <c r="I6" t="s">
        <v>669</v>
      </c>
      <c r="J6" t="s">
        <v>485</v>
      </c>
      <c r="K6" t="s">
        <v>486</v>
      </c>
      <c r="L6" t="s">
        <v>492</v>
      </c>
      <c r="M6" t="s">
        <v>693</v>
      </c>
      <c r="N6" t="s">
        <v>482</v>
      </c>
    </row>
    <row r="7" spans="1:14" x14ac:dyDescent="0.25">
      <c r="A7" t="s">
        <v>776</v>
      </c>
      <c r="B7" s="24">
        <v>128</v>
      </c>
      <c r="C7" s="24">
        <v>0</v>
      </c>
      <c r="D7">
        <v>0</v>
      </c>
      <c r="E7" t="s">
        <v>479</v>
      </c>
      <c r="F7" t="s">
        <v>480</v>
      </c>
      <c r="G7" t="s">
        <v>484</v>
      </c>
      <c r="H7">
        <v>0</v>
      </c>
      <c r="I7">
        <v>0</v>
      </c>
      <c r="J7" t="s">
        <v>494</v>
      </c>
      <c r="K7" t="s">
        <v>486</v>
      </c>
      <c r="L7" t="s">
        <v>490</v>
      </c>
      <c r="M7">
        <v>0</v>
      </c>
      <c r="N7" t="s">
        <v>482</v>
      </c>
    </row>
    <row r="8" spans="1:14" x14ac:dyDescent="0.25">
      <c r="A8" t="s">
        <v>42</v>
      </c>
      <c r="B8" t="s">
        <v>493</v>
      </c>
      <c r="C8" s="24">
        <v>0</v>
      </c>
      <c r="D8" t="s">
        <v>733</v>
      </c>
      <c r="E8" t="s">
        <v>479</v>
      </c>
      <c r="F8" t="s">
        <v>480</v>
      </c>
      <c r="G8" t="s">
        <v>484</v>
      </c>
      <c r="H8" t="s">
        <v>651</v>
      </c>
      <c r="I8" s="7" t="s">
        <v>777</v>
      </c>
      <c r="J8" t="s">
        <v>494</v>
      </c>
      <c r="K8" t="s">
        <v>688</v>
      </c>
      <c r="L8" t="s">
        <v>481</v>
      </c>
      <c r="M8" t="s">
        <v>670</v>
      </c>
      <c r="N8" t="s">
        <v>482</v>
      </c>
    </row>
    <row r="9" spans="1:14" x14ac:dyDescent="0.25">
      <c r="A9" t="s">
        <v>46</v>
      </c>
      <c r="B9" s="24">
        <v>219</v>
      </c>
      <c r="C9" s="24">
        <v>0</v>
      </c>
      <c r="D9">
        <v>0</v>
      </c>
      <c r="E9" t="s">
        <v>479</v>
      </c>
      <c r="F9" t="s">
        <v>480</v>
      </c>
      <c r="G9" t="s">
        <v>484</v>
      </c>
      <c r="H9" t="s">
        <v>651</v>
      </c>
      <c r="I9" t="s">
        <v>666</v>
      </c>
      <c r="J9" t="s">
        <v>531</v>
      </c>
      <c r="K9" t="s">
        <v>496</v>
      </c>
      <c r="L9" t="s">
        <v>504</v>
      </c>
      <c r="M9" t="s">
        <v>670</v>
      </c>
      <c r="N9" t="s">
        <v>482</v>
      </c>
    </row>
    <row r="10" spans="1:14" x14ac:dyDescent="0.25">
      <c r="A10" t="s">
        <v>50</v>
      </c>
      <c r="B10" s="24">
        <v>219</v>
      </c>
      <c r="C10" s="24">
        <v>0</v>
      </c>
      <c r="D10">
        <v>0</v>
      </c>
      <c r="E10" t="s">
        <v>479</v>
      </c>
      <c r="F10" t="s">
        <v>480</v>
      </c>
      <c r="G10" t="s">
        <v>497</v>
      </c>
      <c r="H10" t="s">
        <v>649</v>
      </c>
      <c r="I10" t="s">
        <v>666</v>
      </c>
      <c r="J10" t="s">
        <v>671</v>
      </c>
      <c r="K10" t="s">
        <v>753</v>
      </c>
      <c r="L10" t="s">
        <v>490</v>
      </c>
      <c r="M10" t="s">
        <v>670</v>
      </c>
      <c r="N10" t="s">
        <v>482</v>
      </c>
    </row>
    <row r="11" spans="1:14" x14ac:dyDescent="0.25">
      <c r="A11" t="s">
        <v>54</v>
      </c>
      <c r="B11" s="24">
        <v>199</v>
      </c>
      <c r="C11" s="24">
        <v>0</v>
      </c>
      <c r="D11">
        <v>0</v>
      </c>
      <c r="E11" t="s">
        <v>479</v>
      </c>
      <c r="F11" t="s">
        <v>480</v>
      </c>
      <c r="G11">
        <v>0</v>
      </c>
      <c r="H11" t="s">
        <v>649</v>
      </c>
      <c r="I11" t="s">
        <v>666</v>
      </c>
      <c r="J11" t="s">
        <v>498</v>
      </c>
      <c r="K11" t="s">
        <v>142</v>
      </c>
      <c r="L11" t="s">
        <v>481</v>
      </c>
      <c r="M11" t="s">
        <v>672</v>
      </c>
      <c r="N11" t="s">
        <v>482</v>
      </c>
    </row>
    <row r="12" spans="1:14" x14ac:dyDescent="0.25">
      <c r="A12" t="s">
        <v>754</v>
      </c>
      <c r="B12" s="24">
        <v>129</v>
      </c>
      <c r="C12" s="24">
        <v>0</v>
      </c>
      <c r="D12">
        <v>0</v>
      </c>
      <c r="E12" t="s">
        <v>479</v>
      </c>
      <c r="F12" t="s">
        <v>480</v>
      </c>
      <c r="G12" t="s">
        <v>484</v>
      </c>
      <c r="H12">
        <v>0</v>
      </c>
      <c r="I12">
        <v>0</v>
      </c>
      <c r="J12" t="s">
        <v>499</v>
      </c>
      <c r="K12" t="s">
        <v>486</v>
      </c>
      <c r="L12" t="s">
        <v>490</v>
      </c>
      <c r="M12">
        <v>0</v>
      </c>
      <c r="N12" t="s">
        <v>482</v>
      </c>
    </row>
    <row r="13" spans="1:14" x14ac:dyDescent="0.25">
      <c r="A13" t="s">
        <v>60</v>
      </c>
      <c r="B13" s="24">
        <v>139</v>
      </c>
      <c r="C13" s="24">
        <v>0</v>
      </c>
      <c r="D13">
        <v>0</v>
      </c>
      <c r="E13" t="s">
        <v>479</v>
      </c>
      <c r="F13" t="s">
        <v>480</v>
      </c>
      <c r="G13" t="s">
        <v>484</v>
      </c>
      <c r="H13">
        <v>0</v>
      </c>
      <c r="I13">
        <v>0</v>
      </c>
      <c r="J13" t="s">
        <v>499</v>
      </c>
      <c r="K13" t="s">
        <v>486</v>
      </c>
      <c r="L13" t="s">
        <v>490</v>
      </c>
      <c r="M13">
        <v>0</v>
      </c>
      <c r="N13" t="s">
        <v>482</v>
      </c>
    </row>
    <row r="14" spans="1:14" x14ac:dyDescent="0.25">
      <c r="A14" t="s">
        <v>64</v>
      </c>
      <c r="B14" s="24" t="s">
        <v>673</v>
      </c>
      <c r="C14" s="24">
        <v>0</v>
      </c>
      <c r="D14">
        <v>0</v>
      </c>
      <c r="E14" t="s">
        <v>479</v>
      </c>
      <c r="F14" t="s">
        <v>480</v>
      </c>
      <c r="G14">
        <v>0</v>
      </c>
      <c r="H14" t="s">
        <v>651</v>
      </c>
      <c r="I14" t="s">
        <v>709</v>
      </c>
      <c r="J14" t="s">
        <v>494</v>
      </c>
      <c r="K14" t="s">
        <v>486</v>
      </c>
      <c r="L14" t="s">
        <v>490</v>
      </c>
      <c r="M14" t="s">
        <v>778</v>
      </c>
      <c r="N14" t="s">
        <v>482</v>
      </c>
    </row>
    <row r="15" spans="1:14" x14ac:dyDescent="0.25">
      <c r="A15" t="s">
        <v>67</v>
      </c>
      <c r="B15" s="24">
        <v>189</v>
      </c>
      <c r="C15" s="24">
        <v>0</v>
      </c>
      <c r="D15" t="s">
        <v>674</v>
      </c>
      <c r="E15" t="s">
        <v>479</v>
      </c>
      <c r="F15" t="s">
        <v>480</v>
      </c>
      <c r="G15">
        <v>0</v>
      </c>
      <c r="H15" t="s">
        <v>651</v>
      </c>
      <c r="I15" t="s">
        <v>669</v>
      </c>
      <c r="J15" t="s">
        <v>675</v>
      </c>
      <c r="K15" t="s">
        <v>734</v>
      </c>
      <c r="L15" t="s">
        <v>481</v>
      </c>
      <c r="M15" t="s">
        <v>676</v>
      </c>
      <c r="N15" t="s">
        <v>482</v>
      </c>
    </row>
    <row r="16" spans="1:14" x14ac:dyDescent="0.25">
      <c r="A16" t="s">
        <v>71</v>
      </c>
      <c r="B16" s="24">
        <v>179</v>
      </c>
      <c r="C16" s="24">
        <v>0</v>
      </c>
      <c r="D16">
        <v>0</v>
      </c>
      <c r="E16" t="s">
        <v>479</v>
      </c>
      <c r="F16" t="s">
        <v>480</v>
      </c>
      <c r="G16">
        <v>0</v>
      </c>
      <c r="H16" t="s">
        <v>649</v>
      </c>
      <c r="I16" t="s">
        <v>58</v>
      </c>
      <c r="J16" t="s">
        <v>779</v>
      </c>
      <c r="K16" t="s">
        <v>142</v>
      </c>
      <c r="L16" t="s">
        <v>502</v>
      </c>
      <c r="M16" t="s">
        <v>702</v>
      </c>
      <c r="N16" t="s">
        <v>482</v>
      </c>
    </row>
    <row r="17" spans="1:14" x14ac:dyDescent="0.25">
      <c r="A17" t="s">
        <v>73</v>
      </c>
      <c r="B17" s="24">
        <v>190</v>
      </c>
      <c r="C17" s="24">
        <v>0</v>
      </c>
      <c r="D17">
        <v>0</v>
      </c>
      <c r="E17" t="s">
        <v>479</v>
      </c>
      <c r="F17" t="s">
        <v>480</v>
      </c>
      <c r="G17" t="s">
        <v>484</v>
      </c>
      <c r="H17" t="s">
        <v>651</v>
      </c>
      <c r="I17" t="s">
        <v>666</v>
      </c>
      <c r="J17" t="s">
        <v>501</v>
      </c>
      <c r="K17" t="s">
        <v>142</v>
      </c>
      <c r="L17" t="s">
        <v>502</v>
      </c>
      <c r="M17" t="s">
        <v>670</v>
      </c>
      <c r="N17" t="s">
        <v>482</v>
      </c>
    </row>
    <row r="18" spans="1:14" x14ac:dyDescent="0.25">
      <c r="A18" t="s">
        <v>76</v>
      </c>
      <c r="B18" s="24">
        <v>200</v>
      </c>
      <c r="C18" s="24">
        <v>0</v>
      </c>
      <c r="D18">
        <v>0</v>
      </c>
      <c r="E18" t="s">
        <v>479</v>
      </c>
      <c r="F18" t="s">
        <v>480</v>
      </c>
      <c r="G18" t="s">
        <v>484</v>
      </c>
      <c r="H18" t="s">
        <v>647</v>
      </c>
      <c r="I18" t="s">
        <v>666</v>
      </c>
      <c r="J18" t="s">
        <v>500</v>
      </c>
      <c r="K18" t="s">
        <v>695</v>
      </c>
      <c r="L18" t="s">
        <v>490</v>
      </c>
      <c r="M18" t="s">
        <v>668</v>
      </c>
      <c r="N18" s="7" t="s">
        <v>824</v>
      </c>
    </row>
    <row r="19" spans="1:14" x14ac:dyDescent="0.25">
      <c r="A19" t="s">
        <v>80</v>
      </c>
      <c r="B19" s="24">
        <v>239</v>
      </c>
      <c r="C19" s="24">
        <v>0</v>
      </c>
      <c r="D19">
        <v>0</v>
      </c>
      <c r="E19" t="s">
        <v>479</v>
      </c>
      <c r="F19" t="s">
        <v>480</v>
      </c>
      <c r="G19" t="s">
        <v>484</v>
      </c>
      <c r="H19">
        <v>0</v>
      </c>
      <c r="I19">
        <v>0</v>
      </c>
      <c r="J19" t="s">
        <v>499</v>
      </c>
      <c r="K19" t="s">
        <v>486</v>
      </c>
      <c r="L19" t="s">
        <v>490</v>
      </c>
      <c r="M19">
        <v>0</v>
      </c>
      <c r="N19" t="s">
        <v>482</v>
      </c>
    </row>
    <row r="20" spans="1:14" x14ac:dyDescent="0.25">
      <c r="A20" t="s">
        <v>83</v>
      </c>
      <c r="B20" s="24">
        <v>149</v>
      </c>
      <c r="C20" s="24">
        <v>0</v>
      </c>
      <c r="D20">
        <v>0</v>
      </c>
      <c r="E20" t="s">
        <v>479</v>
      </c>
      <c r="F20" t="s">
        <v>480</v>
      </c>
      <c r="G20" t="s">
        <v>484</v>
      </c>
      <c r="H20" t="s">
        <v>651</v>
      </c>
      <c r="I20" t="s">
        <v>666</v>
      </c>
      <c r="J20" t="s">
        <v>499</v>
      </c>
      <c r="K20" t="s">
        <v>677</v>
      </c>
      <c r="L20" t="s">
        <v>481</v>
      </c>
      <c r="M20" t="s">
        <v>668</v>
      </c>
      <c r="N20" t="s">
        <v>482</v>
      </c>
    </row>
    <row r="21" spans="1:14" x14ac:dyDescent="0.25">
      <c r="A21" t="s">
        <v>91</v>
      </c>
      <c r="B21" s="24">
        <v>119</v>
      </c>
      <c r="C21" s="24">
        <v>0</v>
      </c>
      <c r="D21">
        <v>0</v>
      </c>
      <c r="E21" t="s">
        <v>479</v>
      </c>
      <c r="F21" t="s">
        <v>480</v>
      </c>
      <c r="G21" t="s">
        <v>503</v>
      </c>
      <c r="H21" t="s">
        <v>651</v>
      </c>
      <c r="I21" t="s">
        <v>666</v>
      </c>
      <c r="J21" t="s">
        <v>499</v>
      </c>
      <c r="K21" t="s">
        <v>486</v>
      </c>
      <c r="L21" t="s">
        <v>490</v>
      </c>
      <c r="M21" t="s">
        <v>678</v>
      </c>
      <c r="N21" t="s">
        <v>482</v>
      </c>
    </row>
    <row r="22" spans="1:14" x14ac:dyDescent="0.25">
      <c r="A22" t="s">
        <v>95</v>
      </c>
      <c r="B22" s="24">
        <v>149</v>
      </c>
      <c r="C22" s="24">
        <v>0</v>
      </c>
      <c r="D22">
        <v>0</v>
      </c>
      <c r="E22" t="s">
        <v>479</v>
      </c>
      <c r="F22" t="s">
        <v>480</v>
      </c>
      <c r="G22">
        <v>0</v>
      </c>
      <c r="H22" t="s">
        <v>649</v>
      </c>
      <c r="I22" t="s">
        <v>669</v>
      </c>
      <c r="J22" t="s">
        <v>650</v>
      </c>
      <c r="K22" t="s">
        <v>486</v>
      </c>
      <c r="L22" t="s">
        <v>490</v>
      </c>
      <c r="M22" t="s">
        <v>678</v>
      </c>
      <c r="N22" t="s">
        <v>482</v>
      </c>
    </row>
    <row r="23" spans="1:14" x14ac:dyDescent="0.25">
      <c r="A23" t="s">
        <v>665</v>
      </c>
      <c r="B23" s="24" t="s">
        <v>655</v>
      </c>
      <c r="C23" s="24">
        <v>0</v>
      </c>
      <c r="D23">
        <v>0</v>
      </c>
      <c r="E23" t="s">
        <v>479</v>
      </c>
      <c r="F23" t="s">
        <v>480</v>
      </c>
      <c r="G23">
        <v>0</v>
      </c>
      <c r="H23" t="s">
        <v>651</v>
      </c>
      <c r="I23" t="s">
        <v>669</v>
      </c>
      <c r="J23" t="s">
        <v>499</v>
      </c>
      <c r="K23" t="s">
        <v>486</v>
      </c>
      <c r="L23" t="s">
        <v>490</v>
      </c>
      <c r="M23">
        <v>0</v>
      </c>
      <c r="N23" t="s">
        <v>482</v>
      </c>
    </row>
    <row r="24" spans="1:14" x14ac:dyDescent="0.25">
      <c r="A24" t="s">
        <v>100</v>
      </c>
      <c r="B24" s="24">
        <v>155</v>
      </c>
      <c r="C24" s="24">
        <v>0</v>
      </c>
      <c r="D24">
        <v>0</v>
      </c>
      <c r="E24" t="s">
        <v>479</v>
      </c>
      <c r="F24" t="s">
        <v>480</v>
      </c>
      <c r="G24">
        <v>0</v>
      </c>
      <c r="H24" t="s">
        <v>651</v>
      </c>
      <c r="I24" t="s">
        <v>669</v>
      </c>
      <c r="J24" t="s">
        <v>499</v>
      </c>
      <c r="K24" t="s">
        <v>486</v>
      </c>
      <c r="L24" t="s">
        <v>490</v>
      </c>
      <c r="M24" t="s">
        <v>690</v>
      </c>
      <c r="N24" t="s">
        <v>482</v>
      </c>
    </row>
    <row r="25" spans="1:14" x14ac:dyDescent="0.25">
      <c r="A25" t="s">
        <v>103</v>
      </c>
      <c r="B25" s="24">
        <v>214</v>
      </c>
      <c r="C25" s="24">
        <v>0</v>
      </c>
      <c r="D25">
        <v>0</v>
      </c>
      <c r="E25" t="s">
        <v>479</v>
      </c>
      <c r="F25" t="s">
        <v>480</v>
      </c>
      <c r="G25" t="s">
        <v>484</v>
      </c>
      <c r="H25">
        <v>0</v>
      </c>
      <c r="I25">
        <v>0</v>
      </c>
      <c r="J25" t="s">
        <v>499</v>
      </c>
      <c r="K25" t="s">
        <v>486</v>
      </c>
      <c r="L25" t="s">
        <v>490</v>
      </c>
      <c r="M25">
        <v>0</v>
      </c>
      <c r="N25" t="s">
        <v>482</v>
      </c>
    </row>
    <row r="26" spans="1:14" x14ac:dyDescent="0.25">
      <c r="A26" t="s">
        <v>106</v>
      </c>
      <c r="B26" s="24">
        <v>129</v>
      </c>
      <c r="C26" s="24">
        <v>0</v>
      </c>
      <c r="D26">
        <v>0</v>
      </c>
      <c r="E26" t="s">
        <v>479</v>
      </c>
      <c r="F26" t="s">
        <v>480</v>
      </c>
      <c r="G26">
        <v>0</v>
      </c>
      <c r="H26" t="s">
        <v>651</v>
      </c>
      <c r="I26" t="s">
        <v>58</v>
      </c>
      <c r="J26" t="s">
        <v>499</v>
      </c>
      <c r="K26" t="s">
        <v>755</v>
      </c>
      <c r="L26" t="s">
        <v>481</v>
      </c>
      <c r="M26" t="s">
        <v>690</v>
      </c>
      <c r="N26" t="s">
        <v>482</v>
      </c>
    </row>
    <row r="27" spans="1:14" x14ac:dyDescent="0.25">
      <c r="A27" t="s">
        <v>109</v>
      </c>
      <c r="B27" s="24" t="s">
        <v>679</v>
      </c>
      <c r="C27" s="24">
        <v>0</v>
      </c>
      <c r="D27">
        <v>0</v>
      </c>
      <c r="E27" t="s">
        <v>479</v>
      </c>
      <c r="F27" t="s">
        <v>480</v>
      </c>
      <c r="G27" t="s">
        <v>484</v>
      </c>
      <c r="H27" t="s">
        <v>651</v>
      </c>
      <c r="I27" s="7" t="s">
        <v>780</v>
      </c>
      <c r="J27" t="s">
        <v>499</v>
      </c>
      <c r="K27" t="s">
        <v>781</v>
      </c>
      <c r="L27" t="s">
        <v>481</v>
      </c>
      <c r="M27" t="s">
        <v>782</v>
      </c>
      <c r="N27" t="s">
        <v>482</v>
      </c>
    </row>
    <row r="28" spans="1:14" x14ac:dyDescent="0.25">
      <c r="A28" t="s">
        <v>112</v>
      </c>
      <c r="B28" s="24">
        <v>159</v>
      </c>
      <c r="C28" s="24">
        <v>0</v>
      </c>
      <c r="D28">
        <v>0</v>
      </c>
      <c r="E28" t="s">
        <v>479</v>
      </c>
      <c r="F28" t="s">
        <v>480</v>
      </c>
      <c r="G28" t="s">
        <v>484</v>
      </c>
      <c r="H28" t="s">
        <v>651</v>
      </c>
      <c r="I28" t="s">
        <v>669</v>
      </c>
      <c r="J28" t="s">
        <v>499</v>
      </c>
      <c r="K28" t="s">
        <v>680</v>
      </c>
      <c r="L28" t="s">
        <v>502</v>
      </c>
      <c r="M28" t="s">
        <v>668</v>
      </c>
      <c r="N28" t="s">
        <v>482</v>
      </c>
    </row>
    <row r="29" spans="1:14" x14ac:dyDescent="0.25">
      <c r="A29" t="s">
        <v>505</v>
      </c>
      <c r="B29" s="24" t="s">
        <v>681</v>
      </c>
      <c r="C29" s="24">
        <v>0</v>
      </c>
      <c r="D29" t="s">
        <v>835</v>
      </c>
      <c r="E29" t="s">
        <v>479</v>
      </c>
      <c r="F29" t="s">
        <v>480</v>
      </c>
      <c r="G29" t="s">
        <v>484</v>
      </c>
      <c r="H29" t="s">
        <v>651</v>
      </c>
      <c r="I29" t="s">
        <v>836</v>
      </c>
      <c r="J29" t="s">
        <v>489</v>
      </c>
      <c r="K29" t="s">
        <v>837</v>
      </c>
      <c r="L29" t="s">
        <v>504</v>
      </c>
      <c r="M29" t="s">
        <v>668</v>
      </c>
      <c r="N29" s="7" t="s">
        <v>865</v>
      </c>
    </row>
    <row r="30" spans="1:14" x14ac:dyDescent="0.25">
      <c r="A30" t="s">
        <v>506</v>
      </c>
      <c r="B30" s="24">
        <v>259</v>
      </c>
      <c r="C30" s="24">
        <v>0</v>
      </c>
      <c r="D30">
        <v>0</v>
      </c>
      <c r="E30" t="s">
        <v>479</v>
      </c>
      <c r="F30" t="s">
        <v>480</v>
      </c>
      <c r="G30">
        <v>0</v>
      </c>
      <c r="H30" t="s">
        <v>651</v>
      </c>
      <c r="I30" t="s">
        <v>666</v>
      </c>
      <c r="J30" t="s">
        <v>682</v>
      </c>
      <c r="K30" t="s">
        <v>683</v>
      </c>
      <c r="L30" t="s">
        <v>490</v>
      </c>
      <c r="M30" t="s">
        <v>676</v>
      </c>
      <c r="N30" t="s">
        <v>482</v>
      </c>
    </row>
    <row r="31" spans="1:14" x14ac:dyDescent="0.25">
      <c r="A31" t="s">
        <v>119</v>
      </c>
      <c r="B31" s="24">
        <v>209</v>
      </c>
      <c r="C31" s="24">
        <v>0</v>
      </c>
      <c r="D31">
        <v>0</v>
      </c>
      <c r="E31" t="s">
        <v>479</v>
      </c>
      <c r="F31" t="s">
        <v>480</v>
      </c>
      <c r="G31" t="s">
        <v>484</v>
      </c>
      <c r="H31">
        <v>0</v>
      </c>
      <c r="I31">
        <v>0</v>
      </c>
      <c r="J31" t="s">
        <v>529</v>
      </c>
      <c r="K31" t="s">
        <v>486</v>
      </c>
      <c r="L31" t="s">
        <v>490</v>
      </c>
      <c r="M31">
        <v>0</v>
      </c>
      <c r="N31" t="s">
        <v>482</v>
      </c>
    </row>
    <row r="32" spans="1:14" x14ac:dyDescent="0.25">
      <c r="A32" t="s">
        <v>121</v>
      </c>
      <c r="B32" s="24">
        <v>169</v>
      </c>
      <c r="C32" s="24">
        <v>0</v>
      </c>
      <c r="D32">
        <v>0</v>
      </c>
      <c r="E32" t="s">
        <v>479</v>
      </c>
      <c r="F32" t="s">
        <v>480</v>
      </c>
      <c r="G32" t="s">
        <v>484</v>
      </c>
      <c r="H32" t="s">
        <v>651</v>
      </c>
      <c r="I32" t="s">
        <v>669</v>
      </c>
      <c r="J32" t="s">
        <v>499</v>
      </c>
      <c r="K32" t="s">
        <v>486</v>
      </c>
      <c r="L32" t="s">
        <v>490</v>
      </c>
      <c r="M32" t="s">
        <v>668</v>
      </c>
      <c r="N32" t="s">
        <v>482</v>
      </c>
    </row>
    <row r="33" spans="1:14" x14ac:dyDescent="0.25">
      <c r="A33" t="s">
        <v>508</v>
      </c>
      <c r="B33" s="24">
        <v>187</v>
      </c>
      <c r="C33" s="24">
        <v>0</v>
      </c>
      <c r="D33">
        <v>0</v>
      </c>
      <c r="E33" t="s">
        <v>479</v>
      </c>
      <c r="F33" t="s">
        <v>480</v>
      </c>
      <c r="G33">
        <v>0</v>
      </c>
      <c r="H33" t="s">
        <v>651</v>
      </c>
      <c r="I33" t="s">
        <v>684</v>
      </c>
      <c r="J33" t="s">
        <v>495</v>
      </c>
      <c r="K33" t="s">
        <v>509</v>
      </c>
      <c r="L33" t="s">
        <v>481</v>
      </c>
      <c r="M33" t="s">
        <v>685</v>
      </c>
      <c r="N33" t="s">
        <v>482</v>
      </c>
    </row>
    <row r="34" spans="1:14" x14ac:dyDescent="0.25">
      <c r="A34" t="s">
        <v>126</v>
      </c>
      <c r="B34" s="24">
        <v>175</v>
      </c>
      <c r="C34" s="24">
        <v>0</v>
      </c>
      <c r="D34">
        <v>0</v>
      </c>
      <c r="E34" t="s">
        <v>479</v>
      </c>
      <c r="F34" t="s">
        <v>480</v>
      </c>
      <c r="G34" t="s">
        <v>484</v>
      </c>
      <c r="H34" t="s">
        <v>649</v>
      </c>
      <c r="I34" t="s">
        <v>669</v>
      </c>
      <c r="J34" t="s">
        <v>499</v>
      </c>
      <c r="K34" t="s">
        <v>731</v>
      </c>
      <c r="L34" t="s">
        <v>490</v>
      </c>
      <c r="M34" t="s">
        <v>686</v>
      </c>
      <c r="N34" t="s">
        <v>482</v>
      </c>
    </row>
    <row r="35" spans="1:14" x14ac:dyDescent="0.25">
      <c r="A35" t="s">
        <v>128</v>
      </c>
      <c r="B35" s="24">
        <v>164</v>
      </c>
      <c r="C35" s="24">
        <v>0</v>
      </c>
      <c r="D35">
        <v>0</v>
      </c>
      <c r="E35" t="s">
        <v>479</v>
      </c>
      <c r="F35" t="s">
        <v>480</v>
      </c>
      <c r="G35" t="s">
        <v>484</v>
      </c>
      <c r="H35" t="s">
        <v>651</v>
      </c>
      <c r="I35" t="s">
        <v>669</v>
      </c>
      <c r="J35" t="s">
        <v>499</v>
      </c>
      <c r="K35" t="s">
        <v>731</v>
      </c>
      <c r="L35" t="s">
        <v>481</v>
      </c>
      <c r="M35" t="s">
        <v>693</v>
      </c>
      <c r="N35" t="s">
        <v>482</v>
      </c>
    </row>
    <row r="36" spans="1:14" x14ac:dyDescent="0.25">
      <c r="A36" t="s">
        <v>131</v>
      </c>
      <c r="B36" s="24">
        <v>263</v>
      </c>
      <c r="C36" s="24">
        <v>0</v>
      </c>
      <c r="D36" t="s">
        <v>674</v>
      </c>
      <c r="E36" t="s">
        <v>479</v>
      </c>
      <c r="F36" t="s">
        <v>480</v>
      </c>
      <c r="G36" t="s">
        <v>484</v>
      </c>
      <c r="H36" t="s">
        <v>651</v>
      </c>
      <c r="I36" t="s">
        <v>669</v>
      </c>
      <c r="J36" t="s">
        <v>510</v>
      </c>
      <c r="K36" t="s">
        <v>687</v>
      </c>
      <c r="L36" t="s">
        <v>504</v>
      </c>
      <c r="M36" t="s">
        <v>670</v>
      </c>
      <c r="N36" t="s">
        <v>482</v>
      </c>
    </row>
    <row r="37" spans="1:14" x14ac:dyDescent="0.25">
      <c r="A37" t="s">
        <v>134</v>
      </c>
      <c r="B37" s="24">
        <v>199</v>
      </c>
      <c r="C37" s="24">
        <v>0</v>
      </c>
      <c r="D37" t="s">
        <v>674</v>
      </c>
      <c r="E37" t="s">
        <v>479</v>
      </c>
      <c r="F37" t="s">
        <v>480</v>
      </c>
      <c r="G37" t="s">
        <v>484</v>
      </c>
      <c r="H37" t="s">
        <v>647</v>
      </c>
      <c r="I37" t="s">
        <v>669</v>
      </c>
      <c r="J37" t="s">
        <v>499</v>
      </c>
      <c r="K37" t="s">
        <v>677</v>
      </c>
      <c r="L37" t="s">
        <v>481</v>
      </c>
      <c r="M37" t="s">
        <v>676</v>
      </c>
      <c r="N37" t="s">
        <v>482</v>
      </c>
    </row>
    <row r="38" spans="1:14" x14ac:dyDescent="0.25">
      <c r="A38" t="s">
        <v>138</v>
      </c>
      <c r="B38" s="24">
        <v>209</v>
      </c>
      <c r="C38" s="24">
        <v>0</v>
      </c>
      <c r="D38" t="s">
        <v>674</v>
      </c>
      <c r="E38" t="s">
        <v>479</v>
      </c>
      <c r="F38" t="s">
        <v>480</v>
      </c>
      <c r="G38" t="s">
        <v>484</v>
      </c>
      <c r="H38" t="s">
        <v>647</v>
      </c>
      <c r="I38" t="s">
        <v>669</v>
      </c>
      <c r="J38" t="s">
        <v>499</v>
      </c>
      <c r="K38" t="s">
        <v>688</v>
      </c>
      <c r="L38" t="s">
        <v>504</v>
      </c>
      <c r="M38" t="s">
        <v>670</v>
      </c>
      <c r="N38" t="s">
        <v>482</v>
      </c>
    </row>
    <row r="39" spans="1:14" x14ac:dyDescent="0.25">
      <c r="A39" t="s">
        <v>140</v>
      </c>
      <c r="B39" s="24">
        <v>199</v>
      </c>
      <c r="C39" s="24">
        <v>0</v>
      </c>
      <c r="D39" t="s">
        <v>674</v>
      </c>
      <c r="E39" t="s">
        <v>479</v>
      </c>
      <c r="F39" t="s">
        <v>480</v>
      </c>
      <c r="G39" t="s">
        <v>484</v>
      </c>
      <c r="H39" t="s">
        <v>647</v>
      </c>
      <c r="I39" t="s">
        <v>669</v>
      </c>
      <c r="J39" t="s">
        <v>499</v>
      </c>
      <c r="K39" t="s">
        <v>486</v>
      </c>
      <c r="L39" t="s">
        <v>481</v>
      </c>
      <c r="M39" t="s">
        <v>701</v>
      </c>
      <c r="N39" t="s">
        <v>482</v>
      </c>
    </row>
    <row r="40" spans="1:14" x14ac:dyDescent="0.25">
      <c r="A40" t="s">
        <v>143</v>
      </c>
      <c r="B40" s="24">
        <v>144</v>
      </c>
      <c r="C40" s="24">
        <v>0</v>
      </c>
      <c r="D40">
        <v>0</v>
      </c>
      <c r="E40" t="s">
        <v>479</v>
      </c>
      <c r="F40" t="s">
        <v>480</v>
      </c>
      <c r="G40" t="s">
        <v>484</v>
      </c>
      <c r="H40" t="s">
        <v>651</v>
      </c>
      <c r="I40" t="s">
        <v>669</v>
      </c>
      <c r="J40" t="s">
        <v>499</v>
      </c>
      <c r="K40" t="s">
        <v>677</v>
      </c>
      <c r="L40" t="s">
        <v>490</v>
      </c>
      <c r="M40" t="s">
        <v>668</v>
      </c>
      <c r="N40" t="s">
        <v>482</v>
      </c>
    </row>
    <row r="41" spans="1:14" x14ac:dyDescent="0.25">
      <c r="A41" t="s">
        <v>146</v>
      </c>
      <c r="B41" s="24" t="s">
        <v>520</v>
      </c>
      <c r="C41" s="24">
        <v>0</v>
      </c>
      <c r="D41">
        <v>0</v>
      </c>
      <c r="E41" t="s">
        <v>479</v>
      </c>
      <c r="F41" t="s">
        <v>480</v>
      </c>
      <c r="G41" t="s">
        <v>484</v>
      </c>
      <c r="H41" t="s">
        <v>647</v>
      </c>
      <c r="I41" t="s">
        <v>666</v>
      </c>
      <c r="J41" t="s">
        <v>499</v>
      </c>
      <c r="K41" t="s">
        <v>737</v>
      </c>
      <c r="L41" t="s">
        <v>481</v>
      </c>
      <c r="M41" t="s">
        <v>702</v>
      </c>
      <c r="N41" t="s">
        <v>482</v>
      </c>
    </row>
    <row r="42" spans="1:14" x14ac:dyDescent="0.25">
      <c r="A42" t="s">
        <v>148</v>
      </c>
      <c r="B42" s="24">
        <v>139</v>
      </c>
      <c r="C42" s="24">
        <v>0</v>
      </c>
      <c r="D42">
        <v>0</v>
      </c>
      <c r="E42" t="s">
        <v>58</v>
      </c>
      <c r="F42" t="s">
        <v>480</v>
      </c>
      <c r="G42" t="s">
        <v>484</v>
      </c>
      <c r="H42" t="s">
        <v>651</v>
      </c>
      <c r="I42" t="s">
        <v>669</v>
      </c>
      <c r="J42" t="s">
        <v>499</v>
      </c>
      <c r="K42" t="s">
        <v>737</v>
      </c>
      <c r="L42" t="s">
        <v>490</v>
      </c>
      <c r="M42" t="s">
        <v>668</v>
      </c>
      <c r="N42" t="s">
        <v>482</v>
      </c>
    </row>
    <row r="43" spans="1:14" x14ac:dyDescent="0.25">
      <c r="A43" t="s">
        <v>783</v>
      </c>
      <c r="B43" s="24" t="s">
        <v>809</v>
      </c>
      <c r="C43" s="24">
        <v>0</v>
      </c>
      <c r="D43">
        <v>0</v>
      </c>
      <c r="E43" t="s">
        <v>479</v>
      </c>
      <c r="F43" t="s">
        <v>480</v>
      </c>
      <c r="G43" t="s">
        <v>484</v>
      </c>
      <c r="H43">
        <v>0</v>
      </c>
      <c r="I43">
        <v>0</v>
      </c>
      <c r="J43" t="s">
        <v>499</v>
      </c>
      <c r="K43" t="s">
        <v>486</v>
      </c>
      <c r="L43" t="s">
        <v>481</v>
      </c>
      <c r="M43">
        <v>0</v>
      </c>
      <c r="N43" t="s">
        <v>482</v>
      </c>
    </row>
    <row r="44" spans="1:14" x14ac:dyDescent="0.25">
      <c r="A44" t="s">
        <v>149</v>
      </c>
      <c r="B44" s="24">
        <v>151</v>
      </c>
      <c r="C44" s="24">
        <v>0</v>
      </c>
      <c r="D44">
        <v>0</v>
      </c>
      <c r="E44" t="s">
        <v>479</v>
      </c>
      <c r="F44" t="s">
        <v>480</v>
      </c>
      <c r="G44" t="s">
        <v>484</v>
      </c>
      <c r="H44" t="s">
        <v>651</v>
      </c>
      <c r="I44" t="s">
        <v>669</v>
      </c>
      <c r="J44" t="s">
        <v>499</v>
      </c>
      <c r="K44" t="s">
        <v>486</v>
      </c>
      <c r="L44" t="s">
        <v>481</v>
      </c>
      <c r="M44" t="s">
        <v>690</v>
      </c>
      <c r="N44" t="s">
        <v>482</v>
      </c>
    </row>
    <row r="45" spans="1:14" x14ac:dyDescent="0.25">
      <c r="A45" t="s">
        <v>153</v>
      </c>
      <c r="B45" s="24">
        <v>151</v>
      </c>
      <c r="C45" s="24">
        <v>0</v>
      </c>
      <c r="D45">
        <v>0</v>
      </c>
      <c r="E45" t="s">
        <v>479</v>
      </c>
      <c r="F45" t="s">
        <v>480</v>
      </c>
      <c r="G45" t="s">
        <v>484</v>
      </c>
      <c r="H45">
        <v>0</v>
      </c>
      <c r="I45">
        <v>0</v>
      </c>
      <c r="J45" t="s">
        <v>499</v>
      </c>
      <c r="K45" t="s">
        <v>486</v>
      </c>
      <c r="L45" t="s">
        <v>490</v>
      </c>
      <c r="M45">
        <v>0</v>
      </c>
      <c r="N45" t="s">
        <v>482</v>
      </c>
    </row>
    <row r="46" spans="1:14" ht="60" x14ac:dyDescent="0.25">
      <c r="A46" t="s">
        <v>155</v>
      </c>
      <c r="B46" s="24">
        <v>139</v>
      </c>
      <c r="C46" s="24">
        <v>0</v>
      </c>
      <c r="D46">
        <v>0</v>
      </c>
      <c r="E46" t="s">
        <v>479</v>
      </c>
      <c r="F46" t="s">
        <v>480</v>
      </c>
      <c r="G46" t="s">
        <v>484</v>
      </c>
      <c r="H46" t="s">
        <v>651</v>
      </c>
      <c r="I46" t="s">
        <v>669</v>
      </c>
      <c r="J46" t="s">
        <v>499</v>
      </c>
      <c r="K46" t="s">
        <v>486</v>
      </c>
      <c r="L46" t="s">
        <v>490</v>
      </c>
      <c r="M46" t="s">
        <v>693</v>
      </c>
      <c r="N46" s="7" t="s">
        <v>825</v>
      </c>
    </row>
    <row r="47" spans="1:14" x14ac:dyDescent="0.25">
      <c r="A47" t="s">
        <v>157</v>
      </c>
      <c r="B47" s="24" t="s">
        <v>520</v>
      </c>
      <c r="C47" s="24">
        <v>0</v>
      </c>
      <c r="D47">
        <v>0</v>
      </c>
      <c r="E47" t="s">
        <v>479</v>
      </c>
      <c r="F47" t="s">
        <v>480</v>
      </c>
      <c r="G47" t="s">
        <v>484</v>
      </c>
      <c r="H47" t="s">
        <v>651</v>
      </c>
      <c r="I47" t="s">
        <v>666</v>
      </c>
      <c r="J47" t="s">
        <v>499</v>
      </c>
      <c r="K47" t="s">
        <v>677</v>
      </c>
      <c r="L47" t="s">
        <v>481</v>
      </c>
      <c r="M47" t="s">
        <v>702</v>
      </c>
      <c r="N47" t="s">
        <v>482</v>
      </c>
    </row>
    <row r="48" spans="1:14" x14ac:dyDescent="0.25">
      <c r="A48" t="s">
        <v>159</v>
      </c>
      <c r="B48" s="24" t="s">
        <v>511</v>
      </c>
      <c r="C48" s="24">
        <v>0</v>
      </c>
      <c r="D48">
        <v>0</v>
      </c>
      <c r="E48" t="s">
        <v>479</v>
      </c>
      <c r="F48" t="s">
        <v>480</v>
      </c>
      <c r="G48" t="s">
        <v>484</v>
      </c>
      <c r="H48" t="s">
        <v>647</v>
      </c>
      <c r="I48" t="s">
        <v>669</v>
      </c>
      <c r="J48" t="s">
        <v>499</v>
      </c>
      <c r="K48" t="s">
        <v>731</v>
      </c>
      <c r="L48" t="s">
        <v>481</v>
      </c>
      <c r="M48" t="s">
        <v>693</v>
      </c>
      <c r="N48" t="s">
        <v>482</v>
      </c>
    </row>
    <row r="49" spans="1:14" x14ac:dyDescent="0.25">
      <c r="A49" t="s">
        <v>161</v>
      </c>
      <c r="B49" s="24" t="s">
        <v>512</v>
      </c>
      <c r="C49" s="24">
        <v>0</v>
      </c>
      <c r="D49">
        <v>0</v>
      </c>
      <c r="E49" t="s">
        <v>479</v>
      </c>
      <c r="F49" t="s">
        <v>480</v>
      </c>
      <c r="G49">
        <v>0</v>
      </c>
      <c r="H49" t="s">
        <v>651</v>
      </c>
      <c r="I49" t="s">
        <v>58</v>
      </c>
      <c r="J49" t="s">
        <v>498</v>
      </c>
      <c r="K49" t="s">
        <v>691</v>
      </c>
      <c r="L49" t="s">
        <v>490</v>
      </c>
      <c r="M49" t="s">
        <v>692</v>
      </c>
      <c r="N49" t="s">
        <v>482</v>
      </c>
    </row>
    <row r="50" spans="1:14" x14ac:dyDescent="0.25">
      <c r="A50" t="s">
        <v>163</v>
      </c>
      <c r="B50" s="24">
        <v>129</v>
      </c>
      <c r="C50" s="24">
        <v>0</v>
      </c>
      <c r="D50">
        <v>0</v>
      </c>
      <c r="E50" t="s">
        <v>479</v>
      </c>
      <c r="F50" t="s">
        <v>480</v>
      </c>
      <c r="G50" t="s">
        <v>484</v>
      </c>
      <c r="H50" t="s">
        <v>651</v>
      </c>
      <c r="I50" t="s">
        <v>666</v>
      </c>
      <c r="J50" t="s">
        <v>499</v>
      </c>
      <c r="K50" t="s">
        <v>677</v>
      </c>
      <c r="L50" t="s">
        <v>490</v>
      </c>
      <c r="M50" t="s">
        <v>693</v>
      </c>
      <c r="N50" t="s">
        <v>482</v>
      </c>
    </row>
    <row r="51" spans="1:14" x14ac:dyDescent="0.25">
      <c r="A51" t="s">
        <v>164</v>
      </c>
      <c r="B51" s="24">
        <v>128</v>
      </c>
      <c r="C51" s="24">
        <v>0</v>
      </c>
      <c r="D51">
        <v>0</v>
      </c>
      <c r="E51" t="s">
        <v>479</v>
      </c>
      <c r="F51" t="s">
        <v>480</v>
      </c>
      <c r="G51" t="s">
        <v>484</v>
      </c>
      <c r="H51" t="s">
        <v>651</v>
      </c>
      <c r="I51" t="s">
        <v>666</v>
      </c>
      <c r="J51" t="s">
        <v>499</v>
      </c>
      <c r="K51" t="s">
        <v>756</v>
      </c>
      <c r="L51" t="s">
        <v>481</v>
      </c>
      <c r="M51" t="s">
        <v>693</v>
      </c>
      <c r="N51" t="s">
        <v>482</v>
      </c>
    </row>
    <row r="52" spans="1:14" x14ac:dyDescent="0.25">
      <c r="A52" t="s">
        <v>168</v>
      </c>
      <c r="B52" s="24">
        <v>109</v>
      </c>
      <c r="C52" s="24">
        <v>0</v>
      </c>
      <c r="D52">
        <v>0</v>
      </c>
      <c r="E52" t="s">
        <v>479</v>
      </c>
      <c r="F52" t="s">
        <v>480</v>
      </c>
      <c r="G52" t="s">
        <v>484</v>
      </c>
      <c r="H52">
        <v>0</v>
      </c>
      <c r="I52">
        <v>0</v>
      </c>
      <c r="J52" t="s">
        <v>499</v>
      </c>
      <c r="K52" t="s">
        <v>486</v>
      </c>
      <c r="L52" t="s">
        <v>481</v>
      </c>
      <c r="M52">
        <v>0</v>
      </c>
      <c r="N52" t="s">
        <v>482</v>
      </c>
    </row>
    <row r="53" spans="1:14" x14ac:dyDescent="0.25">
      <c r="A53" t="s">
        <v>172</v>
      </c>
      <c r="B53" s="24">
        <v>246</v>
      </c>
      <c r="C53" s="24">
        <v>0</v>
      </c>
      <c r="D53">
        <v>0</v>
      </c>
      <c r="E53" t="s">
        <v>479</v>
      </c>
      <c r="F53" t="s">
        <v>480</v>
      </c>
      <c r="G53" t="s">
        <v>484</v>
      </c>
      <c r="H53" t="s">
        <v>651</v>
      </c>
      <c r="I53" t="s">
        <v>666</v>
      </c>
      <c r="J53" t="s">
        <v>694</v>
      </c>
      <c r="K53" t="s">
        <v>513</v>
      </c>
      <c r="L53" t="s">
        <v>481</v>
      </c>
      <c r="M53" t="s">
        <v>676</v>
      </c>
      <c r="N53" t="s">
        <v>482</v>
      </c>
    </row>
    <row r="54" spans="1:14" ht="60" x14ac:dyDescent="0.25">
      <c r="A54" t="s">
        <v>175</v>
      </c>
      <c r="B54" s="24" t="s">
        <v>514</v>
      </c>
      <c r="C54" s="24">
        <v>0</v>
      </c>
      <c r="D54">
        <v>0</v>
      </c>
      <c r="E54" t="s">
        <v>479</v>
      </c>
      <c r="F54" t="s">
        <v>480</v>
      </c>
      <c r="G54" t="s">
        <v>484</v>
      </c>
      <c r="H54" t="s">
        <v>651</v>
      </c>
      <c r="I54" t="s">
        <v>669</v>
      </c>
      <c r="J54" t="s">
        <v>499</v>
      </c>
      <c r="K54" t="s">
        <v>486</v>
      </c>
      <c r="L54" t="s">
        <v>490</v>
      </c>
      <c r="M54" t="s">
        <v>784</v>
      </c>
      <c r="N54" s="7" t="s">
        <v>825</v>
      </c>
    </row>
    <row r="55" spans="1:14" x14ac:dyDescent="0.25">
      <c r="A55" t="s">
        <v>178</v>
      </c>
      <c r="B55" s="24">
        <v>179</v>
      </c>
      <c r="C55" s="24">
        <v>0</v>
      </c>
      <c r="D55">
        <v>0</v>
      </c>
      <c r="E55" t="s">
        <v>479</v>
      </c>
      <c r="F55" t="s">
        <v>480</v>
      </c>
      <c r="G55" t="s">
        <v>484</v>
      </c>
      <c r="H55" t="s">
        <v>647</v>
      </c>
      <c r="I55" t="s">
        <v>669</v>
      </c>
      <c r="J55" t="s">
        <v>499</v>
      </c>
      <c r="K55" t="s">
        <v>486</v>
      </c>
      <c r="L55" t="s">
        <v>490</v>
      </c>
      <c r="M55" t="s">
        <v>690</v>
      </c>
      <c r="N55" t="s">
        <v>482</v>
      </c>
    </row>
    <row r="56" spans="1:14" x14ac:dyDescent="0.25">
      <c r="A56" t="s">
        <v>181</v>
      </c>
      <c r="B56" s="24">
        <v>137</v>
      </c>
      <c r="C56" s="24">
        <v>0</v>
      </c>
      <c r="D56">
        <v>0</v>
      </c>
      <c r="E56" t="s">
        <v>479</v>
      </c>
      <c r="F56" t="s">
        <v>480</v>
      </c>
      <c r="G56" t="s">
        <v>484</v>
      </c>
      <c r="H56" t="s">
        <v>651</v>
      </c>
      <c r="I56" t="s">
        <v>669</v>
      </c>
      <c r="J56" t="s">
        <v>499</v>
      </c>
      <c r="K56" t="s">
        <v>677</v>
      </c>
      <c r="L56" t="s">
        <v>481</v>
      </c>
      <c r="M56" t="s">
        <v>693</v>
      </c>
      <c r="N56" t="s">
        <v>482</v>
      </c>
    </row>
    <row r="57" spans="1:14" x14ac:dyDescent="0.25">
      <c r="A57" t="s">
        <v>184</v>
      </c>
      <c r="B57" s="24">
        <v>149</v>
      </c>
      <c r="C57" s="24">
        <v>0</v>
      </c>
      <c r="D57">
        <v>0</v>
      </c>
      <c r="E57" t="s">
        <v>479</v>
      </c>
      <c r="F57" t="s">
        <v>480</v>
      </c>
      <c r="G57" t="s">
        <v>484</v>
      </c>
      <c r="H57" t="s">
        <v>647</v>
      </c>
      <c r="I57" t="s">
        <v>669</v>
      </c>
      <c r="J57" t="s">
        <v>499</v>
      </c>
      <c r="K57" t="s">
        <v>734</v>
      </c>
      <c r="L57" t="s">
        <v>490</v>
      </c>
      <c r="M57" t="s">
        <v>701</v>
      </c>
      <c r="N57" t="s">
        <v>482</v>
      </c>
    </row>
    <row r="58" spans="1:14" x14ac:dyDescent="0.25">
      <c r="A58" t="s">
        <v>186</v>
      </c>
      <c r="B58" s="24">
        <v>134</v>
      </c>
      <c r="C58" s="24">
        <v>0</v>
      </c>
      <c r="D58">
        <v>0</v>
      </c>
      <c r="E58" t="s">
        <v>479</v>
      </c>
      <c r="F58" t="s">
        <v>480</v>
      </c>
      <c r="G58" t="s">
        <v>484</v>
      </c>
      <c r="H58" t="s">
        <v>651</v>
      </c>
      <c r="I58" t="s">
        <v>669</v>
      </c>
      <c r="J58" t="s">
        <v>499</v>
      </c>
      <c r="K58" t="s">
        <v>731</v>
      </c>
      <c r="L58" t="s">
        <v>490</v>
      </c>
      <c r="M58" t="s">
        <v>735</v>
      </c>
      <c r="N58" t="s">
        <v>482</v>
      </c>
    </row>
    <row r="59" spans="1:14" ht="120" x14ac:dyDescent="0.25">
      <c r="A59" t="s">
        <v>232</v>
      </c>
      <c r="B59" s="24" t="s">
        <v>515</v>
      </c>
      <c r="C59" s="24">
        <v>0</v>
      </c>
      <c r="D59">
        <v>0</v>
      </c>
      <c r="E59" t="s">
        <v>479</v>
      </c>
      <c r="F59" t="s">
        <v>480</v>
      </c>
      <c r="G59" t="s">
        <v>484</v>
      </c>
      <c r="H59" t="s">
        <v>651</v>
      </c>
      <c r="I59" s="7" t="s">
        <v>866</v>
      </c>
      <c r="J59" t="s">
        <v>499</v>
      </c>
      <c r="K59" t="s">
        <v>486</v>
      </c>
      <c r="L59" t="s">
        <v>481</v>
      </c>
      <c r="M59" t="s">
        <v>693</v>
      </c>
      <c r="N59" t="s">
        <v>482</v>
      </c>
    </row>
    <row r="60" spans="1:14" x14ac:dyDescent="0.25">
      <c r="A60" t="s">
        <v>190</v>
      </c>
      <c r="B60" s="24">
        <v>149</v>
      </c>
      <c r="C60" s="24">
        <v>0</v>
      </c>
      <c r="D60">
        <v>0</v>
      </c>
      <c r="E60" t="s">
        <v>479</v>
      </c>
      <c r="F60" t="s">
        <v>480</v>
      </c>
      <c r="G60" t="s">
        <v>484</v>
      </c>
      <c r="H60" t="s">
        <v>651</v>
      </c>
      <c r="I60" t="s">
        <v>669</v>
      </c>
      <c r="J60" t="s">
        <v>499</v>
      </c>
      <c r="K60" t="s">
        <v>688</v>
      </c>
      <c r="L60" t="s">
        <v>481</v>
      </c>
      <c r="M60" t="s">
        <v>693</v>
      </c>
      <c r="N60" t="s">
        <v>482</v>
      </c>
    </row>
    <row r="61" spans="1:14" x14ac:dyDescent="0.25">
      <c r="A61" t="s">
        <v>838</v>
      </c>
      <c r="B61" s="24">
        <v>169</v>
      </c>
      <c r="C61" s="24">
        <v>0</v>
      </c>
      <c r="D61">
        <v>0</v>
      </c>
      <c r="E61" t="s">
        <v>479</v>
      </c>
      <c r="F61" t="s">
        <v>480</v>
      </c>
      <c r="G61">
        <v>0</v>
      </c>
      <c r="H61">
        <v>0</v>
      </c>
      <c r="I61">
        <v>0</v>
      </c>
      <c r="J61" t="s">
        <v>499</v>
      </c>
      <c r="K61" t="s">
        <v>486</v>
      </c>
      <c r="L61" t="s">
        <v>504</v>
      </c>
      <c r="M61">
        <v>0</v>
      </c>
      <c r="N61" t="s">
        <v>482</v>
      </c>
    </row>
    <row r="62" spans="1:14" x14ac:dyDescent="0.25">
      <c r="A62" t="s">
        <v>196</v>
      </c>
      <c r="B62" s="24">
        <v>179</v>
      </c>
      <c r="C62" s="24">
        <v>0</v>
      </c>
      <c r="D62">
        <v>0</v>
      </c>
      <c r="E62" t="s">
        <v>479</v>
      </c>
      <c r="F62" t="s">
        <v>480</v>
      </c>
      <c r="G62">
        <v>0</v>
      </c>
      <c r="H62" t="s">
        <v>651</v>
      </c>
      <c r="I62" t="s">
        <v>684</v>
      </c>
      <c r="J62" t="s">
        <v>499</v>
      </c>
      <c r="K62" t="s">
        <v>695</v>
      </c>
      <c r="L62" t="s">
        <v>481</v>
      </c>
      <c r="M62" t="s">
        <v>668</v>
      </c>
      <c r="N62" t="s">
        <v>482</v>
      </c>
    </row>
    <row r="63" spans="1:14" x14ac:dyDescent="0.25">
      <c r="A63" t="s">
        <v>199</v>
      </c>
      <c r="B63" s="24">
        <v>130</v>
      </c>
      <c r="C63" s="24">
        <v>0</v>
      </c>
      <c r="D63">
        <v>0</v>
      </c>
      <c r="E63" t="s">
        <v>479</v>
      </c>
      <c r="F63" t="s">
        <v>480</v>
      </c>
      <c r="G63" t="s">
        <v>484</v>
      </c>
      <c r="H63" t="s">
        <v>651</v>
      </c>
      <c r="I63" t="s">
        <v>669</v>
      </c>
      <c r="J63" t="s">
        <v>499</v>
      </c>
      <c r="K63" t="s">
        <v>486</v>
      </c>
      <c r="L63" t="s">
        <v>481</v>
      </c>
      <c r="M63" t="s">
        <v>58</v>
      </c>
      <c r="N63" t="s">
        <v>482</v>
      </c>
    </row>
    <row r="64" spans="1:14" x14ac:dyDescent="0.25">
      <c r="A64" t="s">
        <v>202</v>
      </c>
      <c r="B64" s="24">
        <v>144</v>
      </c>
      <c r="C64" s="24">
        <v>0</v>
      </c>
      <c r="D64">
        <v>0</v>
      </c>
      <c r="E64" t="s">
        <v>479</v>
      </c>
      <c r="F64" t="s">
        <v>480</v>
      </c>
      <c r="G64" t="s">
        <v>484</v>
      </c>
      <c r="H64" t="s">
        <v>651</v>
      </c>
      <c r="I64" t="s">
        <v>666</v>
      </c>
      <c r="J64" t="s">
        <v>499</v>
      </c>
      <c r="K64" t="s">
        <v>731</v>
      </c>
      <c r="L64" t="s">
        <v>490</v>
      </c>
      <c r="M64" t="s">
        <v>702</v>
      </c>
      <c r="N64" t="s">
        <v>482</v>
      </c>
    </row>
    <row r="65" spans="1:14" x14ac:dyDescent="0.25">
      <c r="A65" t="s">
        <v>204</v>
      </c>
      <c r="B65" s="24">
        <v>244</v>
      </c>
      <c r="C65" s="24">
        <v>0</v>
      </c>
      <c r="D65">
        <v>0</v>
      </c>
      <c r="E65" t="s">
        <v>479</v>
      </c>
      <c r="F65" t="s">
        <v>480</v>
      </c>
      <c r="G65">
        <v>0</v>
      </c>
      <c r="H65" t="s">
        <v>647</v>
      </c>
      <c r="I65" t="s">
        <v>666</v>
      </c>
      <c r="J65" t="s">
        <v>696</v>
      </c>
      <c r="K65" t="s">
        <v>142</v>
      </c>
      <c r="L65" t="s">
        <v>481</v>
      </c>
      <c r="M65" t="s">
        <v>670</v>
      </c>
      <c r="N65" t="s">
        <v>482</v>
      </c>
    </row>
    <row r="66" spans="1:14" x14ac:dyDescent="0.25">
      <c r="A66" t="s">
        <v>207</v>
      </c>
      <c r="B66" s="24" t="s">
        <v>516</v>
      </c>
      <c r="C66" s="24">
        <v>0</v>
      </c>
      <c r="D66" t="s">
        <v>697</v>
      </c>
      <c r="E66" t="s">
        <v>479</v>
      </c>
      <c r="F66" t="s">
        <v>480</v>
      </c>
      <c r="G66" t="s">
        <v>517</v>
      </c>
      <c r="H66" t="s">
        <v>651</v>
      </c>
      <c r="I66" t="s">
        <v>666</v>
      </c>
      <c r="J66" t="s">
        <v>499</v>
      </c>
      <c r="K66" t="s">
        <v>677</v>
      </c>
      <c r="L66" t="s">
        <v>504</v>
      </c>
      <c r="M66" t="s">
        <v>668</v>
      </c>
      <c r="N66" t="s">
        <v>482</v>
      </c>
    </row>
    <row r="67" spans="1:14" x14ac:dyDescent="0.25">
      <c r="A67" t="s">
        <v>210</v>
      </c>
      <c r="B67" s="24">
        <v>169</v>
      </c>
      <c r="C67" s="24">
        <v>10</v>
      </c>
      <c r="D67">
        <v>0</v>
      </c>
      <c r="E67" t="s">
        <v>479</v>
      </c>
      <c r="F67" t="s">
        <v>480</v>
      </c>
      <c r="G67" t="s">
        <v>484</v>
      </c>
      <c r="H67" t="s">
        <v>651</v>
      </c>
      <c r="I67" t="s">
        <v>666</v>
      </c>
      <c r="J67" t="s">
        <v>499</v>
      </c>
      <c r="K67" t="s">
        <v>486</v>
      </c>
      <c r="L67" t="s">
        <v>504</v>
      </c>
      <c r="M67" t="s">
        <v>690</v>
      </c>
      <c r="N67" t="s">
        <v>482</v>
      </c>
    </row>
    <row r="68" spans="1:14" x14ac:dyDescent="0.25">
      <c r="A68" t="s">
        <v>212</v>
      </c>
      <c r="B68" s="24">
        <v>194</v>
      </c>
      <c r="C68" s="24">
        <v>0</v>
      </c>
      <c r="D68">
        <v>0</v>
      </c>
      <c r="E68" t="s">
        <v>479</v>
      </c>
      <c r="F68" t="s">
        <v>480</v>
      </c>
      <c r="G68" t="s">
        <v>517</v>
      </c>
      <c r="H68" t="s">
        <v>651</v>
      </c>
      <c r="I68" t="s">
        <v>666</v>
      </c>
      <c r="J68" t="s">
        <v>499</v>
      </c>
      <c r="K68" t="s">
        <v>698</v>
      </c>
      <c r="L68" t="s">
        <v>504</v>
      </c>
      <c r="M68" t="s">
        <v>668</v>
      </c>
      <c r="N68" t="s">
        <v>482</v>
      </c>
    </row>
    <row r="69" spans="1:14" ht="45" x14ac:dyDescent="0.25">
      <c r="A69" t="s">
        <v>215</v>
      </c>
      <c r="B69" s="24">
        <v>214</v>
      </c>
      <c r="C69" s="24">
        <v>0</v>
      </c>
      <c r="D69">
        <v>0</v>
      </c>
      <c r="E69" t="s">
        <v>479</v>
      </c>
      <c r="F69" t="s">
        <v>480</v>
      </c>
      <c r="G69">
        <v>0</v>
      </c>
      <c r="H69" t="s">
        <v>651</v>
      </c>
      <c r="I69" t="s">
        <v>666</v>
      </c>
      <c r="J69" s="7" t="s">
        <v>699</v>
      </c>
      <c r="K69" t="s">
        <v>757</v>
      </c>
      <c r="L69" t="s">
        <v>490</v>
      </c>
      <c r="M69" t="s">
        <v>670</v>
      </c>
      <c r="N69" t="s">
        <v>482</v>
      </c>
    </row>
    <row r="70" spans="1:14" x14ac:dyDescent="0.25">
      <c r="A70" t="s">
        <v>218</v>
      </c>
      <c r="B70" s="24">
        <v>199</v>
      </c>
      <c r="C70" s="24">
        <v>0</v>
      </c>
      <c r="D70">
        <v>0</v>
      </c>
      <c r="E70" t="s">
        <v>479</v>
      </c>
      <c r="F70" t="s">
        <v>480</v>
      </c>
      <c r="G70" t="s">
        <v>484</v>
      </c>
      <c r="H70" t="s">
        <v>651</v>
      </c>
      <c r="I70" t="s">
        <v>666</v>
      </c>
      <c r="J70" t="s">
        <v>499</v>
      </c>
      <c r="K70" t="s">
        <v>486</v>
      </c>
      <c r="L70" t="s">
        <v>490</v>
      </c>
      <c r="M70" t="s">
        <v>700</v>
      </c>
      <c r="N70" t="s">
        <v>482</v>
      </c>
    </row>
    <row r="71" spans="1:14" x14ac:dyDescent="0.25">
      <c r="A71" t="s">
        <v>220</v>
      </c>
      <c r="B71" s="24">
        <v>239</v>
      </c>
      <c r="C71" s="24">
        <v>0</v>
      </c>
      <c r="D71">
        <v>0</v>
      </c>
      <c r="E71" t="s">
        <v>479</v>
      </c>
      <c r="F71" t="s">
        <v>480</v>
      </c>
      <c r="G71" t="s">
        <v>484</v>
      </c>
      <c r="H71" t="s">
        <v>651</v>
      </c>
      <c r="I71" t="s">
        <v>669</v>
      </c>
      <c r="J71" t="s">
        <v>499</v>
      </c>
      <c r="K71" t="s">
        <v>785</v>
      </c>
      <c r="L71" t="s">
        <v>490</v>
      </c>
      <c r="M71" t="s">
        <v>701</v>
      </c>
      <c r="N71" t="s">
        <v>482</v>
      </c>
    </row>
    <row r="72" spans="1:14" x14ac:dyDescent="0.25">
      <c r="A72" t="s">
        <v>222</v>
      </c>
      <c r="B72" s="24">
        <v>129</v>
      </c>
      <c r="C72" s="24">
        <v>0</v>
      </c>
      <c r="D72">
        <v>0</v>
      </c>
      <c r="E72" t="s">
        <v>479</v>
      </c>
      <c r="F72" t="s">
        <v>480</v>
      </c>
      <c r="G72" t="s">
        <v>484</v>
      </c>
      <c r="H72" t="s">
        <v>651</v>
      </c>
      <c r="I72" t="s">
        <v>669</v>
      </c>
      <c r="J72" t="s">
        <v>499</v>
      </c>
      <c r="K72" t="s">
        <v>839</v>
      </c>
      <c r="L72" t="s">
        <v>481</v>
      </c>
      <c r="M72" t="s">
        <v>693</v>
      </c>
      <c r="N72" t="s">
        <v>482</v>
      </c>
    </row>
    <row r="73" spans="1:14" x14ac:dyDescent="0.25">
      <c r="A73" t="s">
        <v>225</v>
      </c>
      <c r="B73" s="24">
        <v>152</v>
      </c>
      <c r="C73" s="24">
        <v>0</v>
      </c>
      <c r="D73">
        <v>0</v>
      </c>
      <c r="E73" t="s">
        <v>479</v>
      </c>
      <c r="F73" t="s">
        <v>480</v>
      </c>
      <c r="G73">
        <v>0</v>
      </c>
      <c r="H73" t="s">
        <v>651</v>
      </c>
      <c r="I73" t="s">
        <v>669</v>
      </c>
      <c r="J73" t="s">
        <v>499</v>
      </c>
      <c r="K73" t="s">
        <v>486</v>
      </c>
      <c r="L73" t="s">
        <v>490</v>
      </c>
      <c r="M73" t="s">
        <v>701</v>
      </c>
      <c r="N73" t="s">
        <v>482</v>
      </c>
    </row>
    <row r="74" spans="1:14" x14ac:dyDescent="0.25">
      <c r="A74" t="s">
        <v>228</v>
      </c>
      <c r="B74" s="24">
        <v>219</v>
      </c>
      <c r="C74" s="24">
        <v>0</v>
      </c>
      <c r="D74">
        <v>0</v>
      </c>
      <c r="E74" t="s">
        <v>479</v>
      </c>
      <c r="F74" t="s">
        <v>480</v>
      </c>
      <c r="G74" t="s">
        <v>484</v>
      </c>
      <c r="H74" t="s">
        <v>647</v>
      </c>
      <c r="I74" t="s">
        <v>669</v>
      </c>
      <c r="J74" t="s">
        <v>499</v>
      </c>
      <c r="K74" t="s">
        <v>677</v>
      </c>
      <c r="L74" t="s">
        <v>504</v>
      </c>
      <c r="M74" t="s">
        <v>58</v>
      </c>
      <c r="N74" t="s">
        <v>482</v>
      </c>
    </row>
    <row r="75" spans="1:14" x14ac:dyDescent="0.25">
      <c r="A75" t="s">
        <v>231</v>
      </c>
      <c r="B75" s="24">
        <v>149</v>
      </c>
      <c r="C75" s="24">
        <v>0</v>
      </c>
      <c r="D75">
        <v>0</v>
      </c>
      <c r="E75" t="s">
        <v>479</v>
      </c>
      <c r="F75" t="s">
        <v>480</v>
      </c>
      <c r="G75" t="s">
        <v>484</v>
      </c>
      <c r="H75" t="s">
        <v>649</v>
      </c>
      <c r="I75" t="s">
        <v>669</v>
      </c>
      <c r="J75" t="s">
        <v>499</v>
      </c>
      <c r="K75" t="s">
        <v>840</v>
      </c>
      <c r="L75" t="s">
        <v>502</v>
      </c>
      <c r="M75" t="s">
        <v>668</v>
      </c>
      <c r="N75" t="s">
        <v>482</v>
      </c>
    </row>
    <row r="76" spans="1:14" x14ac:dyDescent="0.25">
      <c r="A76" t="s">
        <v>233</v>
      </c>
      <c r="B76" s="24">
        <v>185</v>
      </c>
      <c r="C76" s="24">
        <v>0</v>
      </c>
      <c r="D76">
        <v>0</v>
      </c>
      <c r="E76" t="s">
        <v>479</v>
      </c>
      <c r="F76" t="s">
        <v>480</v>
      </c>
      <c r="G76" t="s">
        <v>484</v>
      </c>
      <c r="H76" t="s">
        <v>649</v>
      </c>
      <c r="I76" t="s">
        <v>669</v>
      </c>
      <c r="J76" t="s">
        <v>495</v>
      </c>
      <c r="K76" t="s">
        <v>142</v>
      </c>
      <c r="L76" t="s">
        <v>519</v>
      </c>
      <c r="M76" t="s">
        <v>841</v>
      </c>
      <c r="N76" t="s">
        <v>482</v>
      </c>
    </row>
    <row r="77" spans="1:14" x14ac:dyDescent="0.25">
      <c r="A77" t="s">
        <v>236</v>
      </c>
      <c r="B77" s="24">
        <v>151</v>
      </c>
      <c r="C77" s="24">
        <v>0</v>
      </c>
      <c r="D77">
        <v>0</v>
      </c>
      <c r="E77" t="s">
        <v>479</v>
      </c>
      <c r="F77" t="s">
        <v>480</v>
      </c>
      <c r="G77" t="s">
        <v>484</v>
      </c>
      <c r="H77" t="s">
        <v>647</v>
      </c>
      <c r="I77" t="s">
        <v>669</v>
      </c>
      <c r="J77" t="s">
        <v>499</v>
      </c>
      <c r="K77" t="s">
        <v>695</v>
      </c>
      <c r="L77" t="s">
        <v>481</v>
      </c>
      <c r="M77" t="s">
        <v>702</v>
      </c>
      <c r="N77" t="s">
        <v>482</v>
      </c>
    </row>
    <row r="78" spans="1:14" x14ac:dyDescent="0.25">
      <c r="A78" t="s">
        <v>652</v>
      </c>
      <c r="B78" s="24">
        <v>129</v>
      </c>
      <c r="C78" s="24">
        <v>0</v>
      </c>
      <c r="D78">
        <v>0</v>
      </c>
      <c r="E78" t="s">
        <v>479</v>
      </c>
      <c r="F78" t="s">
        <v>480</v>
      </c>
      <c r="G78" t="s">
        <v>484</v>
      </c>
      <c r="H78" t="s">
        <v>651</v>
      </c>
      <c r="I78" t="s">
        <v>669</v>
      </c>
      <c r="J78" t="s">
        <v>499</v>
      </c>
      <c r="K78" t="s">
        <v>736</v>
      </c>
      <c r="L78" t="s">
        <v>490</v>
      </c>
      <c r="M78" t="s">
        <v>58</v>
      </c>
      <c r="N78" t="s">
        <v>482</v>
      </c>
    </row>
    <row r="79" spans="1:14" x14ac:dyDescent="0.25">
      <c r="A79" t="s">
        <v>237</v>
      </c>
      <c r="B79" s="24">
        <v>134</v>
      </c>
      <c r="C79" s="24">
        <v>0</v>
      </c>
      <c r="D79">
        <v>0</v>
      </c>
      <c r="E79" t="s">
        <v>479</v>
      </c>
      <c r="F79" t="s">
        <v>480</v>
      </c>
      <c r="G79" t="s">
        <v>484</v>
      </c>
      <c r="H79" t="s">
        <v>647</v>
      </c>
      <c r="I79" t="s">
        <v>669</v>
      </c>
      <c r="J79" t="s">
        <v>499</v>
      </c>
      <c r="K79" t="s">
        <v>731</v>
      </c>
      <c r="L79" t="s">
        <v>481</v>
      </c>
      <c r="M79" t="s">
        <v>704</v>
      </c>
      <c r="N79" t="s">
        <v>482</v>
      </c>
    </row>
    <row r="80" spans="1:14" x14ac:dyDescent="0.25">
      <c r="A80" t="s">
        <v>238</v>
      </c>
      <c r="B80" s="24">
        <v>146</v>
      </c>
      <c r="C80" s="24">
        <v>0</v>
      </c>
      <c r="D80">
        <v>0</v>
      </c>
      <c r="E80" t="s">
        <v>479</v>
      </c>
      <c r="F80" t="s">
        <v>480</v>
      </c>
      <c r="G80" t="s">
        <v>484</v>
      </c>
      <c r="H80" t="s">
        <v>647</v>
      </c>
      <c r="I80" t="s">
        <v>669</v>
      </c>
      <c r="J80" t="s">
        <v>499</v>
      </c>
      <c r="K80" t="s">
        <v>486</v>
      </c>
      <c r="L80" t="s">
        <v>481</v>
      </c>
      <c r="M80" t="s">
        <v>689</v>
      </c>
      <c r="N80" t="s">
        <v>482</v>
      </c>
    </row>
    <row r="81" spans="1:14" x14ac:dyDescent="0.25">
      <c r="A81" t="s">
        <v>174</v>
      </c>
      <c r="B81" s="24">
        <v>139</v>
      </c>
      <c r="C81" s="24">
        <v>0</v>
      </c>
      <c r="D81">
        <v>0</v>
      </c>
      <c r="E81" t="s">
        <v>479</v>
      </c>
      <c r="F81" t="s">
        <v>480</v>
      </c>
      <c r="G81" t="s">
        <v>484</v>
      </c>
      <c r="H81" t="s">
        <v>651</v>
      </c>
      <c r="I81" t="s">
        <v>669</v>
      </c>
      <c r="J81" t="s">
        <v>499</v>
      </c>
      <c r="K81" t="s">
        <v>486</v>
      </c>
      <c r="L81" t="s">
        <v>481</v>
      </c>
      <c r="M81" t="s">
        <v>690</v>
      </c>
      <c r="N81" t="s">
        <v>482</v>
      </c>
    </row>
    <row r="82" spans="1:14" x14ac:dyDescent="0.25">
      <c r="A82" t="s">
        <v>786</v>
      </c>
      <c r="B82" s="24">
        <v>159</v>
      </c>
      <c r="C82" s="24">
        <v>0</v>
      </c>
      <c r="D82">
        <v>0</v>
      </c>
      <c r="E82" t="s">
        <v>479</v>
      </c>
      <c r="F82" t="s">
        <v>480</v>
      </c>
      <c r="G82" t="s">
        <v>484</v>
      </c>
      <c r="H82">
        <v>0</v>
      </c>
      <c r="I82">
        <v>0</v>
      </c>
      <c r="J82" t="s">
        <v>499</v>
      </c>
      <c r="K82">
        <v>0</v>
      </c>
      <c r="L82" t="s">
        <v>481</v>
      </c>
      <c r="M82">
        <v>0</v>
      </c>
      <c r="N82" t="s">
        <v>482</v>
      </c>
    </row>
    <row r="83" spans="1:14" x14ac:dyDescent="0.25">
      <c r="A83" t="s">
        <v>241</v>
      </c>
      <c r="B83" s="24">
        <v>234</v>
      </c>
      <c r="C83" s="24">
        <v>20</v>
      </c>
      <c r="D83">
        <v>0</v>
      </c>
      <c r="E83" t="s">
        <v>479</v>
      </c>
      <c r="F83" t="s">
        <v>480</v>
      </c>
      <c r="G83" t="s">
        <v>484</v>
      </c>
      <c r="H83" t="s">
        <v>647</v>
      </c>
      <c r="I83" t="s">
        <v>669</v>
      </c>
      <c r="J83" t="s">
        <v>499</v>
      </c>
      <c r="K83" t="s">
        <v>737</v>
      </c>
      <c r="L83" t="s">
        <v>490</v>
      </c>
      <c r="M83" t="s">
        <v>693</v>
      </c>
      <c r="N83" t="s">
        <v>482</v>
      </c>
    </row>
    <row r="84" spans="1:14" x14ac:dyDescent="0.25">
      <c r="A84" t="s">
        <v>243</v>
      </c>
      <c r="B84" s="24" t="s">
        <v>518</v>
      </c>
      <c r="C84" s="24">
        <v>0</v>
      </c>
      <c r="D84">
        <v>0</v>
      </c>
      <c r="E84" t="s">
        <v>479</v>
      </c>
      <c r="F84" t="s">
        <v>480</v>
      </c>
      <c r="G84" t="s">
        <v>484</v>
      </c>
      <c r="H84" t="s">
        <v>651</v>
      </c>
      <c r="I84" t="s">
        <v>669</v>
      </c>
      <c r="J84" t="s">
        <v>499</v>
      </c>
      <c r="K84" t="s">
        <v>486</v>
      </c>
      <c r="L84" t="s">
        <v>519</v>
      </c>
      <c r="M84" t="s">
        <v>689</v>
      </c>
      <c r="N84" t="s">
        <v>482</v>
      </c>
    </row>
    <row r="85" spans="1:14" x14ac:dyDescent="0.25">
      <c r="A85" t="s">
        <v>246</v>
      </c>
      <c r="B85" s="24">
        <v>230</v>
      </c>
      <c r="C85" s="24">
        <v>0</v>
      </c>
      <c r="D85">
        <v>0</v>
      </c>
      <c r="E85" t="s">
        <v>479</v>
      </c>
      <c r="F85" t="s">
        <v>480</v>
      </c>
      <c r="G85" t="s">
        <v>484</v>
      </c>
      <c r="H85" t="s">
        <v>651</v>
      </c>
      <c r="I85" t="s">
        <v>669</v>
      </c>
      <c r="J85" t="s">
        <v>489</v>
      </c>
      <c r="K85" t="s">
        <v>653</v>
      </c>
      <c r="L85" t="s">
        <v>519</v>
      </c>
      <c r="M85" t="s">
        <v>668</v>
      </c>
      <c r="N85" t="s">
        <v>482</v>
      </c>
    </row>
    <row r="86" spans="1:14" x14ac:dyDescent="0.25">
      <c r="A86" t="s">
        <v>248</v>
      </c>
      <c r="B86" s="24">
        <v>149</v>
      </c>
      <c r="C86" s="24">
        <v>0</v>
      </c>
      <c r="D86">
        <v>0</v>
      </c>
      <c r="E86" t="s">
        <v>479</v>
      </c>
      <c r="F86" t="s">
        <v>480</v>
      </c>
      <c r="G86" t="s">
        <v>484</v>
      </c>
      <c r="H86" t="s">
        <v>651</v>
      </c>
      <c r="I86" t="s">
        <v>669</v>
      </c>
      <c r="J86" t="s">
        <v>499</v>
      </c>
      <c r="K86" t="s">
        <v>486</v>
      </c>
      <c r="L86" t="s">
        <v>519</v>
      </c>
      <c r="M86" t="s">
        <v>693</v>
      </c>
      <c r="N86" t="s">
        <v>482</v>
      </c>
    </row>
    <row r="87" spans="1:14" x14ac:dyDescent="0.25">
      <c r="A87" t="s">
        <v>250</v>
      </c>
      <c r="B87" s="24">
        <v>144</v>
      </c>
      <c r="C87" s="24">
        <v>0</v>
      </c>
      <c r="D87">
        <v>0</v>
      </c>
      <c r="E87" t="s">
        <v>479</v>
      </c>
      <c r="F87" t="s">
        <v>480</v>
      </c>
      <c r="G87" t="s">
        <v>484</v>
      </c>
      <c r="H87" t="s">
        <v>651</v>
      </c>
      <c r="I87" t="s">
        <v>669</v>
      </c>
      <c r="J87" t="s">
        <v>499</v>
      </c>
      <c r="K87" t="s">
        <v>486</v>
      </c>
      <c r="L87" t="s">
        <v>519</v>
      </c>
      <c r="M87" t="s">
        <v>689</v>
      </c>
      <c r="N87" t="s">
        <v>482</v>
      </c>
    </row>
    <row r="88" spans="1:14" x14ac:dyDescent="0.25">
      <c r="A88" t="s">
        <v>252</v>
      </c>
      <c r="B88" s="24">
        <v>195</v>
      </c>
      <c r="C88" s="24">
        <v>0</v>
      </c>
      <c r="D88">
        <v>0</v>
      </c>
      <c r="E88" t="s">
        <v>479</v>
      </c>
      <c r="F88" t="s">
        <v>480</v>
      </c>
      <c r="G88" t="s">
        <v>484</v>
      </c>
      <c r="H88" t="s">
        <v>651</v>
      </c>
      <c r="I88" t="s">
        <v>669</v>
      </c>
      <c r="J88" t="s">
        <v>499</v>
      </c>
      <c r="K88" t="s">
        <v>677</v>
      </c>
      <c r="L88" t="s">
        <v>504</v>
      </c>
      <c r="M88" t="s">
        <v>676</v>
      </c>
      <c r="N88" t="s">
        <v>482</v>
      </c>
    </row>
    <row r="89" spans="1:14" x14ac:dyDescent="0.25">
      <c r="A89" t="s">
        <v>255</v>
      </c>
      <c r="B89" s="24">
        <v>99</v>
      </c>
      <c r="C89" s="24">
        <v>0</v>
      </c>
      <c r="D89">
        <v>0</v>
      </c>
      <c r="E89" t="s">
        <v>479</v>
      </c>
      <c r="F89" t="s">
        <v>480</v>
      </c>
      <c r="G89" t="s">
        <v>484</v>
      </c>
      <c r="H89" t="s">
        <v>647</v>
      </c>
      <c r="I89" t="s">
        <v>669</v>
      </c>
      <c r="J89" t="s">
        <v>499</v>
      </c>
      <c r="K89" t="s">
        <v>486</v>
      </c>
      <c r="L89" t="s">
        <v>490</v>
      </c>
      <c r="M89" t="s">
        <v>693</v>
      </c>
      <c r="N89" t="s">
        <v>482</v>
      </c>
    </row>
    <row r="90" spans="1:14" x14ac:dyDescent="0.25">
      <c r="A90" t="s">
        <v>256</v>
      </c>
      <c r="B90" s="24">
        <v>199</v>
      </c>
      <c r="C90" s="24">
        <v>0</v>
      </c>
      <c r="D90">
        <v>0</v>
      </c>
      <c r="E90" t="s">
        <v>479</v>
      </c>
      <c r="F90" t="s">
        <v>480</v>
      </c>
      <c r="G90" t="s">
        <v>484</v>
      </c>
      <c r="H90">
        <v>0</v>
      </c>
      <c r="I90">
        <v>0</v>
      </c>
      <c r="J90" t="s">
        <v>499</v>
      </c>
      <c r="K90" t="s">
        <v>486</v>
      </c>
      <c r="L90" t="s">
        <v>519</v>
      </c>
      <c r="M90">
        <v>0</v>
      </c>
      <c r="N90" t="s">
        <v>482</v>
      </c>
    </row>
    <row r="91" spans="1:14" x14ac:dyDescent="0.25">
      <c r="A91" t="s">
        <v>258</v>
      </c>
      <c r="B91" s="24" t="s">
        <v>520</v>
      </c>
      <c r="C91" s="24">
        <v>0</v>
      </c>
      <c r="D91">
        <v>0</v>
      </c>
      <c r="E91" t="s">
        <v>479</v>
      </c>
      <c r="F91" t="s">
        <v>480</v>
      </c>
      <c r="G91" t="s">
        <v>484</v>
      </c>
      <c r="H91" t="s">
        <v>651</v>
      </c>
      <c r="I91" t="s">
        <v>669</v>
      </c>
      <c r="J91" t="s">
        <v>499</v>
      </c>
      <c r="K91" t="s">
        <v>677</v>
      </c>
      <c r="L91" t="s">
        <v>490</v>
      </c>
      <c r="M91" t="s">
        <v>693</v>
      </c>
      <c r="N91" t="s">
        <v>482</v>
      </c>
    </row>
    <row r="92" spans="1:14" x14ac:dyDescent="0.25">
      <c r="A92" t="s">
        <v>262</v>
      </c>
      <c r="B92" s="24">
        <v>149</v>
      </c>
      <c r="C92" s="24">
        <v>0</v>
      </c>
      <c r="D92">
        <v>0</v>
      </c>
      <c r="E92" t="s">
        <v>479</v>
      </c>
      <c r="F92" t="s">
        <v>480</v>
      </c>
      <c r="G92" t="s">
        <v>484</v>
      </c>
      <c r="H92">
        <v>0</v>
      </c>
      <c r="I92">
        <v>0</v>
      </c>
      <c r="J92" t="s">
        <v>499</v>
      </c>
      <c r="K92" t="s">
        <v>486</v>
      </c>
      <c r="L92" t="s">
        <v>519</v>
      </c>
      <c r="M92">
        <v>0</v>
      </c>
      <c r="N92" t="s">
        <v>482</v>
      </c>
    </row>
    <row r="93" spans="1:14" x14ac:dyDescent="0.25">
      <c r="A93" t="s">
        <v>264</v>
      </c>
      <c r="B93" s="24">
        <v>119</v>
      </c>
      <c r="C93" s="24">
        <v>0</v>
      </c>
      <c r="D93">
        <v>0</v>
      </c>
      <c r="E93" t="s">
        <v>479</v>
      </c>
      <c r="F93" t="s">
        <v>480</v>
      </c>
      <c r="G93" t="s">
        <v>484</v>
      </c>
      <c r="H93" t="s">
        <v>651</v>
      </c>
      <c r="I93" t="s">
        <v>669</v>
      </c>
      <c r="J93" t="s">
        <v>499</v>
      </c>
      <c r="K93" t="s">
        <v>810</v>
      </c>
      <c r="L93" t="s">
        <v>490</v>
      </c>
      <c r="M93" t="s">
        <v>787</v>
      </c>
      <c r="N93" t="s">
        <v>482</v>
      </c>
    </row>
    <row r="94" spans="1:14" x14ac:dyDescent="0.25">
      <c r="A94" t="s">
        <v>265</v>
      </c>
      <c r="B94" s="24" t="s">
        <v>703</v>
      </c>
      <c r="C94" s="24">
        <v>0</v>
      </c>
      <c r="D94">
        <v>0</v>
      </c>
      <c r="E94" t="s">
        <v>479</v>
      </c>
      <c r="F94" t="s">
        <v>480</v>
      </c>
      <c r="G94" t="s">
        <v>484</v>
      </c>
      <c r="H94" t="s">
        <v>651</v>
      </c>
      <c r="I94" t="s">
        <v>666</v>
      </c>
      <c r="J94" t="s">
        <v>499</v>
      </c>
      <c r="K94" t="s">
        <v>677</v>
      </c>
      <c r="L94" t="s">
        <v>519</v>
      </c>
      <c r="M94" t="s">
        <v>702</v>
      </c>
      <c r="N94" t="s">
        <v>482</v>
      </c>
    </row>
    <row r="95" spans="1:14" x14ac:dyDescent="0.25">
      <c r="A95" t="s">
        <v>267</v>
      </c>
      <c r="B95" s="24">
        <v>195</v>
      </c>
      <c r="C95" s="24">
        <v>0</v>
      </c>
      <c r="D95">
        <v>0</v>
      </c>
      <c r="E95" t="s">
        <v>479</v>
      </c>
      <c r="F95" t="s">
        <v>480</v>
      </c>
      <c r="G95" t="s">
        <v>484</v>
      </c>
      <c r="H95">
        <v>0</v>
      </c>
      <c r="I95">
        <v>0</v>
      </c>
      <c r="J95" t="s">
        <v>499</v>
      </c>
      <c r="K95" t="s">
        <v>486</v>
      </c>
      <c r="L95" t="s">
        <v>490</v>
      </c>
      <c r="M95">
        <v>0</v>
      </c>
      <c r="N95" t="s">
        <v>482</v>
      </c>
    </row>
    <row r="96" spans="1:14" x14ac:dyDescent="0.25">
      <c r="A96" t="s">
        <v>270</v>
      </c>
      <c r="B96" s="24" t="s">
        <v>521</v>
      </c>
      <c r="C96" s="24">
        <v>0</v>
      </c>
      <c r="D96">
        <v>0</v>
      </c>
      <c r="E96" t="s">
        <v>479</v>
      </c>
      <c r="F96" t="s">
        <v>480</v>
      </c>
      <c r="G96" t="s">
        <v>484</v>
      </c>
      <c r="H96" t="s">
        <v>647</v>
      </c>
      <c r="I96" t="s">
        <v>669</v>
      </c>
      <c r="J96" t="s">
        <v>499</v>
      </c>
      <c r="K96" t="s">
        <v>731</v>
      </c>
      <c r="L96" t="s">
        <v>490</v>
      </c>
      <c r="M96" t="s">
        <v>689</v>
      </c>
      <c r="N96" t="s">
        <v>482</v>
      </c>
    </row>
    <row r="97" spans="1:14" x14ac:dyDescent="0.25">
      <c r="A97" t="s">
        <v>271</v>
      </c>
      <c r="B97" s="24" t="s">
        <v>522</v>
      </c>
      <c r="C97" s="24">
        <v>0</v>
      </c>
      <c r="D97">
        <v>0</v>
      </c>
      <c r="E97" t="s">
        <v>479</v>
      </c>
      <c r="F97" t="s">
        <v>480</v>
      </c>
      <c r="G97" t="s">
        <v>484</v>
      </c>
      <c r="H97" t="s">
        <v>651</v>
      </c>
      <c r="I97" t="s">
        <v>669</v>
      </c>
      <c r="J97" t="s">
        <v>499</v>
      </c>
      <c r="K97" t="s">
        <v>737</v>
      </c>
      <c r="L97" t="s">
        <v>481</v>
      </c>
      <c r="M97" t="s">
        <v>704</v>
      </c>
      <c r="N97" t="s">
        <v>482</v>
      </c>
    </row>
    <row r="98" spans="1:14" x14ac:dyDescent="0.25">
      <c r="A98" t="s">
        <v>273</v>
      </c>
      <c r="B98" s="24">
        <v>149</v>
      </c>
      <c r="C98" s="24">
        <v>0</v>
      </c>
      <c r="D98" t="s">
        <v>842</v>
      </c>
      <c r="E98" t="s">
        <v>479</v>
      </c>
      <c r="F98" t="s">
        <v>480</v>
      </c>
      <c r="G98" t="s">
        <v>484</v>
      </c>
      <c r="H98" t="s">
        <v>651</v>
      </c>
      <c r="I98" t="s">
        <v>709</v>
      </c>
      <c r="J98" s="7" t="s">
        <v>499</v>
      </c>
      <c r="K98" t="s">
        <v>843</v>
      </c>
      <c r="L98" t="s">
        <v>481</v>
      </c>
      <c r="M98" t="s">
        <v>750</v>
      </c>
      <c r="N98" t="s">
        <v>482</v>
      </c>
    </row>
    <row r="99" spans="1:14" x14ac:dyDescent="0.25">
      <c r="A99" t="s">
        <v>275</v>
      </c>
      <c r="B99" s="24" t="s">
        <v>523</v>
      </c>
      <c r="C99" s="24">
        <v>0</v>
      </c>
      <c r="D99">
        <v>0</v>
      </c>
      <c r="E99" t="s">
        <v>479</v>
      </c>
      <c r="F99" t="s">
        <v>480</v>
      </c>
      <c r="G99" t="s">
        <v>484</v>
      </c>
      <c r="H99" t="s">
        <v>651</v>
      </c>
      <c r="I99" t="s">
        <v>684</v>
      </c>
      <c r="J99" t="s">
        <v>705</v>
      </c>
      <c r="K99" t="s">
        <v>758</v>
      </c>
      <c r="L99" t="s">
        <v>504</v>
      </c>
      <c r="M99" t="s">
        <v>676</v>
      </c>
      <c r="N99" t="s">
        <v>482</v>
      </c>
    </row>
    <row r="100" spans="1:14" x14ac:dyDescent="0.25">
      <c r="A100" t="s">
        <v>277</v>
      </c>
      <c r="B100" s="24">
        <v>159</v>
      </c>
      <c r="C100" s="24">
        <v>0</v>
      </c>
      <c r="D100">
        <v>0</v>
      </c>
      <c r="E100" t="s">
        <v>479</v>
      </c>
      <c r="F100" t="s">
        <v>480</v>
      </c>
      <c r="G100" t="s">
        <v>484</v>
      </c>
      <c r="H100" t="s">
        <v>647</v>
      </c>
      <c r="I100" t="s">
        <v>684</v>
      </c>
      <c r="J100" t="s">
        <v>499</v>
      </c>
      <c r="K100" t="s">
        <v>706</v>
      </c>
      <c r="L100" t="s">
        <v>481</v>
      </c>
      <c r="M100" t="s">
        <v>707</v>
      </c>
      <c r="N100" t="s">
        <v>482</v>
      </c>
    </row>
    <row r="101" spans="1:14" x14ac:dyDescent="0.25">
      <c r="A101" t="s">
        <v>278</v>
      </c>
      <c r="B101" s="24">
        <v>186</v>
      </c>
      <c r="C101" s="24">
        <v>0</v>
      </c>
      <c r="D101">
        <v>0</v>
      </c>
      <c r="E101" t="s">
        <v>479</v>
      </c>
      <c r="F101" t="s">
        <v>480</v>
      </c>
      <c r="G101" t="s">
        <v>484</v>
      </c>
      <c r="H101" t="s">
        <v>647</v>
      </c>
      <c r="I101" t="s">
        <v>684</v>
      </c>
      <c r="J101" t="s">
        <v>489</v>
      </c>
      <c r="K101" t="s">
        <v>142</v>
      </c>
      <c r="L101" t="s">
        <v>490</v>
      </c>
      <c r="M101" t="s">
        <v>708</v>
      </c>
      <c r="N101" t="s">
        <v>482</v>
      </c>
    </row>
    <row r="102" spans="1:14" x14ac:dyDescent="0.25">
      <c r="A102" t="s">
        <v>281</v>
      </c>
      <c r="B102" s="24">
        <v>115</v>
      </c>
      <c r="C102" s="24">
        <v>0</v>
      </c>
      <c r="D102">
        <v>0</v>
      </c>
      <c r="E102" t="s">
        <v>479</v>
      </c>
      <c r="F102" t="s">
        <v>480</v>
      </c>
      <c r="G102" t="s">
        <v>484</v>
      </c>
      <c r="H102">
        <v>0</v>
      </c>
      <c r="I102">
        <v>0</v>
      </c>
      <c r="J102" t="s">
        <v>499</v>
      </c>
      <c r="K102" t="s">
        <v>486</v>
      </c>
      <c r="L102" t="s">
        <v>481</v>
      </c>
      <c r="M102">
        <v>0</v>
      </c>
      <c r="N102" t="s">
        <v>482</v>
      </c>
    </row>
    <row r="103" spans="1:14" x14ac:dyDescent="0.25">
      <c r="A103" t="s">
        <v>284</v>
      </c>
      <c r="B103" s="24">
        <v>229</v>
      </c>
      <c r="C103" s="24">
        <v>0</v>
      </c>
      <c r="D103">
        <v>0</v>
      </c>
      <c r="E103" t="s">
        <v>479</v>
      </c>
      <c r="F103" t="s">
        <v>480</v>
      </c>
      <c r="G103" t="s">
        <v>484</v>
      </c>
      <c r="H103" t="s">
        <v>651</v>
      </c>
      <c r="I103" t="s">
        <v>709</v>
      </c>
      <c r="J103" t="s">
        <v>499</v>
      </c>
      <c r="K103" t="s">
        <v>759</v>
      </c>
      <c r="L103" t="s">
        <v>504</v>
      </c>
      <c r="M103" t="s">
        <v>58</v>
      </c>
      <c r="N103" t="s">
        <v>482</v>
      </c>
    </row>
    <row r="104" spans="1:14" x14ac:dyDescent="0.25">
      <c r="A104" t="s">
        <v>287</v>
      </c>
      <c r="B104" s="24">
        <v>159</v>
      </c>
      <c r="C104" s="24">
        <v>0</v>
      </c>
      <c r="D104">
        <v>0</v>
      </c>
      <c r="E104" t="s">
        <v>479</v>
      </c>
      <c r="F104" t="s">
        <v>480</v>
      </c>
      <c r="G104" t="s">
        <v>484</v>
      </c>
      <c r="H104" t="s">
        <v>651</v>
      </c>
      <c r="I104" t="s">
        <v>709</v>
      </c>
      <c r="J104" t="s">
        <v>499</v>
      </c>
      <c r="K104" t="s">
        <v>142</v>
      </c>
      <c r="L104" t="s">
        <v>481</v>
      </c>
      <c r="M104" t="s">
        <v>693</v>
      </c>
      <c r="N104" t="s">
        <v>482</v>
      </c>
    </row>
    <row r="105" spans="1:14" x14ac:dyDescent="0.25">
      <c r="A105" t="s">
        <v>288</v>
      </c>
      <c r="B105" s="24" t="s">
        <v>524</v>
      </c>
      <c r="C105" s="24">
        <v>0</v>
      </c>
      <c r="D105">
        <v>0</v>
      </c>
      <c r="E105" t="s">
        <v>479</v>
      </c>
      <c r="F105" t="s">
        <v>480</v>
      </c>
      <c r="G105" t="s">
        <v>484</v>
      </c>
      <c r="H105" t="s">
        <v>651</v>
      </c>
      <c r="I105" t="s">
        <v>709</v>
      </c>
      <c r="J105" t="s">
        <v>499</v>
      </c>
      <c r="K105" t="s">
        <v>737</v>
      </c>
      <c r="L105" t="s">
        <v>481</v>
      </c>
      <c r="M105" t="s">
        <v>693</v>
      </c>
      <c r="N105" t="s">
        <v>482</v>
      </c>
    </row>
    <row r="106" spans="1:14" x14ac:dyDescent="0.25">
      <c r="A106" t="s">
        <v>291</v>
      </c>
      <c r="B106" s="24">
        <v>179</v>
      </c>
      <c r="C106" s="24">
        <v>0</v>
      </c>
      <c r="D106">
        <v>0</v>
      </c>
      <c r="E106" t="s">
        <v>479</v>
      </c>
      <c r="F106" t="s">
        <v>480</v>
      </c>
      <c r="G106" t="s">
        <v>484</v>
      </c>
      <c r="H106" t="s">
        <v>651</v>
      </c>
      <c r="I106" t="s">
        <v>709</v>
      </c>
      <c r="J106" t="s">
        <v>499</v>
      </c>
      <c r="K106" t="s">
        <v>811</v>
      </c>
      <c r="L106" t="s">
        <v>490</v>
      </c>
      <c r="M106" t="s">
        <v>690</v>
      </c>
      <c r="N106" t="s">
        <v>482</v>
      </c>
    </row>
    <row r="107" spans="1:14" x14ac:dyDescent="0.25">
      <c r="A107" t="s">
        <v>292</v>
      </c>
      <c r="B107" s="24">
        <v>139</v>
      </c>
      <c r="C107" s="24">
        <v>0</v>
      </c>
      <c r="D107" t="s">
        <v>710</v>
      </c>
      <c r="E107" t="s">
        <v>479</v>
      </c>
      <c r="F107" t="s">
        <v>480</v>
      </c>
      <c r="G107" t="s">
        <v>484</v>
      </c>
      <c r="H107" t="s">
        <v>651</v>
      </c>
      <c r="I107" t="s">
        <v>684</v>
      </c>
      <c r="J107" t="s">
        <v>499</v>
      </c>
      <c r="K107" t="s">
        <v>486</v>
      </c>
      <c r="L107" t="s">
        <v>481</v>
      </c>
      <c r="M107" t="s">
        <v>711</v>
      </c>
      <c r="N107" t="s">
        <v>482</v>
      </c>
    </row>
    <row r="108" spans="1:14" x14ac:dyDescent="0.25">
      <c r="A108" t="s">
        <v>294</v>
      </c>
      <c r="B108" s="24" t="s">
        <v>525</v>
      </c>
      <c r="C108" s="24">
        <v>0</v>
      </c>
      <c r="D108" t="s">
        <v>760</v>
      </c>
      <c r="E108" t="s">
        <v>479</v>
      </c>
      <c r="F108" t="s">
        <v>480</v>
      </c>
      <c r="G108" t="s">
        <v>484</v>
      </c>
      <c r="H108" t="s">
        <v>651</v>
      </c>
      <c r="I108" t="s">
        <v>684</v>
      </c>
      <c r="J108" t="s">
        <v>499</v>
      </c>
      <c r="K108" t="s">
        <v>142</v>
      </c>
      <c r="L108" t="s">
        <v>490</v>
      </c>
      <c r="M108" t="s">
        <v>668</v>
      </c>
      <c r="N108" t="s">
        <v>482</v>
      </c>
    </row>
    <row r="109" spans="1:14" x14ac:dyDescent="0.25">
      <c r="A109" t="s">
        <v>297</v>
      </c>
      <c r="B109" s="24">
        <v>263</v>
      </c>
      <c r="C109" s="24">
        <v>0</v>
      </c>
      <c r="D109" t="s">
        <v>712</v>
      </c>
      <c r="E109" t="s">
        <v>479</v>
      </c>
      <c r="F109" t="s">
        <v>480</v>
      </c>
      <c r="G109" t="s">
        <v>484</v>
      </c>
      <c r="H109" t="s">
        <v>651</v>
      </c>
      <c r="I109" t="s">
        <v>684</v>
      </c>
      <c r="J109" t="s">
        <v>713</v>
      </c>
      <c r="K109" t="s">
        <v>714</v>
      </c>
      <c r="L109" t="s">
        <v>481</v>
      </c>
      <c r="M109" t="s">
        <v>715</v>
      </c>
      <c r="N109" t="s">
        <v>482</v>
      </c>
    </row>
    <row r="110" spans="1:14" ht="60" x14ac:dyDescent="0.25">
      <c r="A110" t="s">
        <v>300</v>
      </c>
      <c r="B110" s="24" t="s">
        <v>526</v>
      </c>
      <c r="C110" s="24">
        <v>0</v>
      </c>
      <c r="D110">
        <v>0</v>
      </c>
      <c r="E110" t="s">
        <v>479</v>
      </c>
      <c r="F110" t="s">
        <v>480</v>
      </c>
      <c r="G110" t="s">
        <v>484</v>
      </c>
      <c r="H110" t="s">
        <v>647</v>
      </c>
      <c r="I110" t="s">
        <v>709</v>
      </c>
      <c r="J110" t="s">
        <v>499</v>
      </c>
      <c r="K110" t="s">
        <v>695</v>
      </c>
      <c r="L110" t="s">
        <v>490</v>
      </c>
      <c r="M110" t="s">
        <v>668</v>
      </c>
      <c r="N110" s="7" t="s">
        <v>867</v>
      </c>
    </row>
    <row r="111" spans="1:14" ht="45" x14ac:dyDescent="0.25">
      <c r="A111" t="s">
        <v>302</v>
      </c>
      <c r="B111" s="24">
        <v>189</v>
      </c>
      <c r="C111" s="24">
        <v>0</v>
      </c>
      <c r="D111">
        <v>0</v>
      </c>
      <c r="E111" t="s">
        <v>479</v>
      </c>
      <c r="F111" t="s">
        <v>480</v>
      </c>
      <c r="G111" t="s">
        <v>484</v>
      </c>
      <c r="H111" t="s">
        <v>647</v>
      </c>
      <c r="I111" t="s">
        <v>684</v>
      </c>
      <c r="J111" t="s">
        <v>499</v>
      </c>
      <c r="K111" t="s">
        <v>688</v>
      </c>
      <c r="L111" t="s">
        <v>490</v>
      </c>
      <c r="M111" s="7" t="s">
        <v>788</v>
      </c>
      <c r="N111" t="s">
        <v>482</v>
      </c>
    </row>
    <row r="112" spans="1:14" x14ac:dyDescent="0.25">
      <c r="A112" t="s">
        <v>303</v>
      </c>
      <c r="B112" s="24">
        <v>149</v>
      </c>
      <c r="C112" s="24">
        <v>0</v>
      </c>
      <c r="D112">
        <v>0</v>
      </c>
      <c r="E112" t="s">
        <v>479</v>
      </c>
      <c r="F112" t="s">
        <v>480</v>
      </c>
      <c r="G112" t="s">
        <v>484</v>
      </c>
      <c r="H112">
        <v>0</v>
      </c>
      <c r="I112">
        <v>0</v>
      </c>
      <c r="J112" t="s">
        <v>499</v>
      </c>
      <c r="K112" t="s">
        <v>486</v>
      </c>
      <c r="L112" t="s">
        <v>490</v>
      </c>
      <c r="M112">
        <v>0</v>
      </c>
      <c r="N112" t="s">
        <v>482</v>
      </c>
    </row>
    <row r="113" spans="1:14" x14ac:dyDescent="0.25">
      <c r="A113" t="s">
        <v>306</v>
      </c>
      <c r="B113" s="24" t="s">
        <v>527</v>
      </c>
      <c r="C113" s="24">
        <v>0</v>
      </c>
      <c r="D113" t="s">
        <v>844</v>
      </c>
      <c r="E113" t="s">
        <v>479</v>
      </c>
      <c r="F113" t="s">
        <v>480</v>
      </c>
      <c r="G113" t="s">
        <v>484</v>
      </c>
      <c r="H113" t="s">
        <v>649</v>
      </c>
      <c r="I113" t="s">
        <v>666</v>
      </c>
      <c r="J113" t="s">
        <v>528</v>
      </c>
      <c r="K113" t="s">
        <v>761</v>
      </c>
      <c r="L113" t="s">
        <v>490</v>
      </c>
      <c r="M113" t="s">
        <v>670</v>
      </c>
      <c r="N113" t="s">
        <v>482</v>
      </c>
    </row>
    <row r="114" spans="1:14" x14ac:dyDescent="0.25">
      <c r="A114" t="s">
        <v>310</v>
      </c>
      <c r="B114" s="24">
        <v>224</v>
      </c>
      <c r="C114" s="24">
        <v>0</v>
      </c>
      <c r="D114" t="s">
        <v>762</v>
      </c>
      <c r="E114" t="s">
        <v>479</v>
      </c>
      <c r="F114" t="s">
        <v>480</v>
      </c>
      <c r="G114">
        <v>0</v>
      </c>
      <c r="H114" t="s">
        <v>649</v>
      </c>
      <c r="I114" t="s">
        <v>666</v>
      </c>
      <c r="J114" t="s">
        <v>499</v>
      </c>
      <c r="K114" t="s">
        <v>812</v>
      </c>
      <c r="L114" t="s">
        <v>481</v>
      </c>
      <c r="M114" t="s">
        <v>676</v>
      </c>
      <c r="N114" t="s">
        <v>716</v>
      </c>
    </row>
    <row r="115" spans="1:14" x14ac:dyDescent="0.25">
      <c r="A115" t="s">
        <v>312</v>
      </c>
      <c r="B115" s="24">
        <v>199</v>
      </c>
      <c r="C115" s="24">
        <v>0</v>
      </c>
      <c r="D115">
        <v>0</v>
      </c>
      <c r="E115" t="s">
        <v>479</v>
      </c>
      <c r="F115" t="s">
        <v>480</v>
      </c>
      <c r="G115" t="s">
        <v>484</v>
      </c>
      <c r="H115">
        <v>0</v>
      </c>
      <c r="I115">
        <v>0</v>
      </c>
      <c r="J115" t="s">
        <v>499</v>
      </c>
      <c r="K115" t="s">
        <v>486</v>
      </c>
      <c r="L115">
        <v>0</v>
      </c>
      <c r="M115">
        <v>0</v>
      </c>
      <c r="N115" t="s">
        <v>482</v>
      </c>
    </row>
    <row r="116" spans="1:14" x14ac:dyDescent="0.25">
      <c r="A116" t="s">
        <v>87</v>
      </c>
      <c r="B116" s="24">
        <v>169</v>
      </c>
      <c r="C116" s="24">
        <v>0</v>
      </c>
      <c r="D116">
        <v>0</v>
      </c>
      <c r="E116" t="s">
        <v>479</v>
      </c>
      <c r="F116" t="s">
        <v>480</v>
      </c>
      <c r="G116" t="s">
        <v>484</v>
      </c>
      <c r="H116" t="s">
        <v>651</v>
      </c>
      <c r="I116" t="s">
        <v>669</v>
      </c>
      <c r="J116" t="s">
        <v>499</v>
      </c>
      <c r="K116" t="s">
        <v>486</v>
      </c>
      <c r="L116" t="s">
        <v>490</v>
      </c>
      <c r="M116" t="s">
        <v>690</v>
      </c>
      <c r="N116" t="s">
        <v>482</v>
      </c>
    </row>
    <row r="117" spans="1:14" x14ac:dyDescent="0.25">
      <c r="A117" t="s">
        <v>315</v>
      </c>
      <c r="B117" s="24">
        <v>0</v>
      </c>
      <c r="C117" s="24">
        <v>0</v>
      </c>
      <c r="D117">
        <v>0</v>
      </c>
      <c r="E117">
        <v>0</v>
      </c>
      <c r="F117">
        <v>0</v>
      </c>
      <c r="G117">
        <v>0</v>
      </c>
      <c r="H117">
        <v>0</v>
      </c>
      <c r="I117">
        <v>0</v>
      </c>
      <c r="J117">
        <v>0</v>
      </c>
      <c r="K117">
        <v>0</v>
      </c>
      <c r="L117">
        <v>0</v>
      </c>
      <c r="M117">
        <v>0</v>
      </c>
      <c r="N117">
        <v>0</v>
      </c>
    </row>
    <row r="118" spans="1:14" x14ac:dyDescent="0.25">
      <c r="A118" t="s">
        <v>317</v>
      </c>
      <c r="B118" s="24">
        <v>209</v>
      </c>
      <c r="C118" s="24">
        <v>0</v>
      </c>
      <c r="D118">
        <v>0</v>
      </c>
      <c r="E118" t="s">
        <v>479</v>
      </c>
      <c r="F118" t="s">
        <v>480</v>
      </c>
      <c r="G118" t="s">
        <v>484</v>
      </c>
      <c r="H118" t="s">
        <v>651</v>
      </c>
      <c r="I118" t="s">
        <v>709</v>
      </c>
      <c r="J118" t="s">
        <v>529</v>
      </c>
      <c r="K118" t="s">
        <v>813</v>
      </c>
      <c r="L118" t="s">
        <v>490</v>
      </c>
      <c r="M118" t="s">
        <v>668</v>
      </c>
      <c r="N118" t="s">
        <v>482</v>
      </c>
    </row>
    <row r="119" spans="1:14" x14ac:dyDescent="0.25">
      <c r="A119" t="s">
        <v>320</v>
      </c>
      <c r="B119" s="24">
        <v>219</v>
      </c>
      <c r="C119" s="24">
        <v>0</v>
      </c>
      <c r="D119">
        <v>0</v>
      </c>
      <c r="E119" t="s">
        <v>479</v>
      </c>
      <c r="F119" t="s">
        <v>480</v>
      </c>
      <c r="G119" t="s">
        <v>484</v>
      </c>
      <c r="H119" t="s">
        <v>649</v>
      </c>
      <c r="I119" t="s">
        <v>666</v>
      </c>
      <c r="J119" t="s">
        <v>763</v>
      </c>
      <c r="K119" t="s">
        <v>142</v>
      </c>
      <c r="L119" t="s">
        <v>490</v>
      </c>
      <c r="M119" t="s">
        <v>845</v>
      </c>
      <c r="N119" t="s">
        <v>482</v>
      </c>
    </row>
    <row r="120" spans="1:14" x14ac:dyDescent="0.25">
      <c r="A120" t="s">
        <v>321</v>
      </c>
      <c r="B120" s="24">
        <v>175</v>
      </c>
      <c r="C120" s="24">
        <v>0</v>
      </c>
      <c r="D120">
        <v>0</v>
      </c>
      <c r="E120" t="s">
        <v>479</v>
      </c>
      <c r="F120" t="s">
        <v>480</v>
      </c>
      <c r="G120" t="s">
        <v>484</v>
      </c>
      <c r="H120" t="s">
        <v>651</v>
      </c>
      <c r="I120" t="s">
        <v>666</v>
      </c>
      <c r="J120" t="s">
        <v>543</v>
      </c>
      <c r="K120" t="s">
        <v>731</v>
      </c>
      <c r="L120" t="s">
        <v>481</v>
      </c>
      <c r="M120" t="s">
        <v>668</v>
      </c>
      <c r="N120" t="s">
        <v>482</v>
      </c>
    </row>
    <row r="121" spans="1:14" x14ac:dyDescent="0.25">
      <c r="A121" t="s">
        <v>323</v>
      </c>
      <c r="B121" s="24" t="s">
        <v>530</v>
      </c>
      <c r="C121" s="24">
        <v>0</v>
      </c>
      <c r="D121">
        <v>0</v>
      </c>
      <c r="E121" t="s">
        <v>479</v>
      </c>
      <c r="F121" t="s">
        <v>480</v>
      </c>
      <c r="G121" t="s">
        <v>484</v>
      </c>
      <c r="H121" t="s">
        <v>651</v>
      </c>
      <c r="I121" t="s">
        <v>666</v>
      </c>
      <c r="J121" t="s">
        <v>499</v>
      </c>
      <c r="K121" t="s">
        <v>677</v>
      </c>
      <c r="L121" t="s">
        <v>490</v>
      </c>
      <c r="M121" t="s">
        <v>668</v>
      </c>
      <c r="N121" t="s">
        <v>482</v>
      </c>
    </row>
    <row r="122" spans="1:14" x14ac:dyDescent="0.25">
      <c r="A122" t="s">
        <v>327</v>
      </c>
      <c r="B122" s="24">
        <v>209</v>
      </c>
      <c r="C122" s="24">
        <v>0</v>
      </c>
      <c r="D122">
        <v>0</v>
      </c>
      <c r="E122" t="s">
        <v>479</v>
      </c>
      <c r="F122" t="s">
        <v>480</v>
      </c>
      <c r="G122" t="s">
        <v>484</v>
      </c>
      <c r="H122" t="s">
        <v>651</v>
      </c>
      <c r="I122" t="s">
        <v>666</v>
      </c>
      <c r="J122" t="s">
        <v>529</v>
      </c>
      <c r="K122" t="s">
        <v>486</v>
      </c>
      <c r="L122" t="s">
        <v>490</v>
      </c>
      <c r="M122" t="s">
        <v>668</v>
      </c>
      <c r="N122" t="s">
        <v>482</v>
      </c>
    </row>
    <row r="123" spans="1:14" x14ac:dyDescent="0.25">
      <c r="A123" t="s">
        <v>328</v>
      </c>
      <c r="B123" s="24">
        <v>114</v>
      </c>
      <c r="C123" s="24">
        <v>0</v>
      </c>
      <c r="D123">
        <v>0</v>
      </c>
      <c r="E123" t="s">
        <v>479</v>
      </c>
      <c r="F123" t="s">
        <v>480</v>
      </c>
      <c r="G123" t="s">
        <v>484</v>
      </c>
      <c r="H123" t="s">
        <v>651</v>
      </c>
      <c r="I123" t="s">
        <v>666</v>
      </c>
      <c r="J123" t="s">
        <v>499</v>
      </c>
      <c r="K123" t="s">
        <v>846</v>
      </c>
      <c r="L123" t="s">
        <v>481</v>
      </c>
      <c r="M123" t="s">
        <v>693</v>
      </c>
      <c r="N123" t="s">
        <v>482</v>
      </c>
    </row>
    <row r="124" spans="1:14" x14ac:dyDescent="0.25">
      <c r="A124" t="s">
        <v>330</v>
      </c>
      <c r="B124" s="24" t="s">
        <v>655</v>
      </c>
      <c r="C124" s="24">
        <v>0</v>
      </c>
      <c r="D124">
        <v>0</v>
      </c>
      <c r="E124" t="s">
        <v>479</v>
      </c>
      <c r="F124" t="s">
        <v>480</v>
      </c>
      <c r="G124" t="s">
        <v>484</v>
      </c>
      <c r="H124">
        <v>0</v>
      </c>
      <c r="I124">
        <v>0</v>
      </c>
      <c r="J124" t="s">
        <v>499</v>
      </c>
      <c r="K124" t="s">
        <v>142</v>
      </c>
      <c r="L124" t="s">
        <v>490</v>
      </c>
      <c r="M124">
        <v>0</v>
      </c>
      <c r="N124" t="s">
        <v>482</v>
      </c>
    </row>
    <row r="125" spans="1:14" x14ac:dyDescent="0.25">
      <c r="A125" t="s">
        <v>332</v>
      </c>
      <c r="B125" s="24">
        <v>195</v>
      </c>
      <c r="C125" s="24">
        <v>0</v>
      </c>
      <c r="D125">
        <v>0</v>
      </c>
      <c r="E125" t="s">
        <v>479</v>
      </c>
      <c r="F125" t="s">
        <v>480</v>
      </c>
      <c r="G125" t="s">
        <v>484</v>
      </c>
      <c r="H125" t="s">
        <v>651</v>
      </c>
      <c r="I125" t="s">
        <v>666</v>
      </c>
      <c r="J125" t="s">
        <v>499</v>
      </c>
      <c r="K125" t="s">
        <v>847</v>
      </c>
      <c r="L125" t="s">
        <v>481</v>
      </c>
      <c r="M125" t="s">
        <v>668</v>
      </c>
      <c r="N125" t="s">
        <v>482</v>
      </c>
    </row>
    <row r="126" spans="1:14" x14ac:dyDescent="0.25">
      <c r="A126" t="s">
        <v>335</v>
      </c>
      <c r="B126" s="24">
        <v>214</v>
      </c>
      <c r="C126" s="24">
        <v>0</v>
      </c>
      <c r="D126">
        <v>0</v>
      </c>
      <c r="E126" t="s">
        <v>479</v>
      </c>
      <c r="F126" t="s">
        <v>480</v>
      </c>
      <c r="G126">
        <v>0</v>
      </c>
      <c r="H126" t="s">
        <v>651</v>
      </c>
      <c r="I126" t="s">
        <v>58</v>
      </c>
      <c r="J126" t="s">
        <v>531</v>
      </c>
      <c r="K126" t="s">
        <v>142</v>
      </c>
      <c r="L126" t="s">
        <v>490</v>
      </c>
      <c r="M126" t="s">
        <v>676</v>
      </c>
      <c r="N126" t="s">
        <v>482</v>
      </c>
    </row>
    <row r="127" spans="1:14" x14ac:dyDescent="0.25">
      <c r="A127" t="s">
        <v>338</v>
      </c>
      <c r="B127" s="24">
        <v>199</v>
      </c>
      <c r="C127" s="24">
        <v>0</v>
      </c>
      <c r="D127">
        <v>0</v>
      </c>
      <c r="E127" t="s">
        <v>479</v>
      </c>
      <c r="F127" t="s">
        <v>480</v>
      </c>
      <c r="G127" t="s">
        <v>484</v>
      </c>
      <c r="H127" t="s">
        <v>651</v>
      </c>
      <c r="I127" t="s">
        <v>666</v>
      </c>
      <c r="J127" t="s">
        <v>543</v>
      </c>
      <c r="K127" t="s">
        <v>814</v>
      </c>
      <c r="L127" t="s">
        <v>481</v>
      </c>
      <c r="M127" t="s">
        <v>668</v>
      </c>
      <c r="N127" t="s">
        <v>482</v>
      </c>
    </row>
    <row r="128" spans="1:14" x14ac:dyDescent="0.25">
      <c r="A128" t="s">
        <v>341</v>
      </c>
      <c r="B128" s="24">
        <v>161</v>
      </c>
      <c r="C128" s="24">
        <v>0</v>
      </c>
      <c r="D128">
        <v>0</v>
      </c>
      <c r="E128" t="s">
        <v>479</v>
      </c>
      <c r="F128" t="s">
        <v>480</v>
      </c>
      <c r="G128">
        <v>0</v>
      </c>
      <c r="H128" t="s">
        <v>647</v>
      </c>
      <c r="I128" t="s">
        <v>666</v>
      </c>
      <c r="J128" t="s">
        <v>499</v>
      </c>
      <c r="K128" t="s">
        <v>738</v>
      </c>
      <c r="L128" t="s">
        <v>481</v>
      </c>
      <c r="M128" t="s">
        <v>668</v>
      </c>
      <c r="N128" t="s">
        <v>482</v>
      </c>
    </row>
    <row r="129" spans="1:14" x14ac:dyDescent="0.25">
      <c r="A129" t="s">
        <v>345</v>
      </c>
      <c r="B129" s="24">
        <v>255</v>
      </c>
      <c r="C129" s="24">
        <v>0</v>
      </c>
      <c r="D129">
        <v>0</v>
      </c>
      <c r="E129" t="s">
        <v>479</v>
      </c>
      <c r="F129" t="s">
        <v>480</v>
      </c>
      <c r="G129">
        <v>0</v>
      </c>
      <c r="H129">
        <v>0</v>
      </c>
      <c r="I129">
        <v>0</v>
      </c>
      <c r="J129" t="s">
        <v>507</v>
      </c>
      <c r="K129" t="s">
        <v>142</v>
      </c>
      <c r="L129" t="s">
        <v>490</v>
      </c>
      <c r="M129">
        <v>0</v>
      </c>
      <c r="N129" t="s">
        <v>482</v>
      </c>
    </row>
    <row r="130" spans="1:14" x14ac:dyDescent="0.25">
      <c r="A130" t="s">
        <v>349</v>
      </c>
      <c r="B130" s="24">
        <v>309</v>
      </c>
      <c r="C130" s="24">
        <v>0</v>
      </c>
      <c r="D130">
        <v>0</v>
      </c>
      <c r="E130" t="s">
        <v>479</v>
      </c>
      <c r="F130" t="s">
        <v>480</v>
      </c>
      <c r="G130">
        <v>0</v>
      </c>
      <c r="H130" t="s">
        <v>649</v>
      </c>
      <c r="I130" t="s">
        <v>666</v>
      </c>
      <c r="J130" t="s">
        <v>739</v>
      </c>
      <c r="K130" t="s">
        <v>740</v>
      </c>
      <c r="L130" t="s">
        <v>490</v>
      </c>
      <c r="M130" t="s">
        <v>670</v>
      </c>
      <c r="N130" t="s">
        <v>482</v>
      </c>
    </row>
    <row r="131" spans="1:14" ht="30" x14ac:dyDescent="0.25">
      <c r="A131" t="s">
        <v>352</v>
      </c>
      <c r="B131" s="24">
        <v>215</v>
      </c>
      <c r="C131" s="24">
        <v>0</v>
      </c>
      <c r="D131">
        <v>0</v>
      </c>
      <c r="E131" t="s">
        <v>479</v>
      </c>
      <c r="F131" t="s">
        <v>480</v>
      </c>
      <c r="G131">
        <v>0</v>
      </c>
      <c r="H131" t="s">
        <v>651</v>
      </c>
      <c r="I131" t="s">
        <v>666</v>
      </c>
      <c r="J131" s="7" t="s">
        <v>868</v>
      </c>
      <c r="K131" t="s">
        <v>848</v>
      </c>
      <c r="L131" t="s">
        <v>490</v>
      </c>
      <c r="M131" t="s">
        <v>670</v>
      </c>
      <c r="N131" t="s">
        <v>482</v>
      </c>
    </row>
    <row r="132" spans="1:14" x14ac:dyDescent="0.25">
      <c r="A132" t="s">
        <v>353</v>
      </c>
      <c r="B132" s="24">
        <v>106</v>
      </c>
      <c r="C132" s="24">
        <v>0</v>
      </c>
      <c r="D132">
        <v>0</v>
      </c>
      <c r="E132" t="s">
        <v>479</v>
      </c>
      <c r="F132" t="s">
        <v>480</v>
      </c>
      <c r="G132" t="s">
        <v>484</v>
      </c>
      <c r="H132" t="s">
        <v>651</v>
      </c>
      <c r="I132" t="s">
        <v>669</v>
      </c>
      <c r="J132" t="s">
        <v>499</v>
      </c>
      <c r="K132" t="s">
        <v>486</v>
      </c>
      <c r="L132" t="s">
        <v>481</v>
      </c>
      <c r="M132" t="s">
        <v>58</v>
      </c>
      <c r="N132" t="s">
        <v>482</v>
      </c>
    </row>
    <row r="133" spans="1:14" x14ac:dyDescent="0.25">
      <c r="A133" t="s">
        <v>356</v>
      </c>
      <c r="B133" s="24">
        <v>119</v>
      </c>
      <c r="C133" s="24">
        <v>0</v>
      </c>
      <c r="D133">
        <v>0</v>
      </c>
      <c r="E133" t="s">
        <v>479</v>
      </c>
      <c r="F133" t="s">
        <v>480</v>
      </c>
      <c r="G133" t="s">
        <v>484</v>
      </c>
      <c r="H133">
        <v>0</v>
      </c>
      <c r="I133">
        <v>0</v>
      </c>
      <c r="J133" t="s">
        <v>499</v>
      </c>
      <c r="K133" t="s">
        <v>486</v>
      </c>
      <c r="L133" t="s">
        <v>481</v>
      </c>
      <c r="M133">
        <v>0</v>
      </c>
      <c r="N133" t="s">
        <v>482</v>
      </c>
    </row>
    <row r="134" spans="1:14" x14ac:dyDescent="0.25">
      <c r="A134" t="s">
        <v>359</v>
      </c>
      <c r="B134" s="24">
        <v>139</v>
      </c>
      <c r="C134" s="24">
        <v>0</v>
      </c>
      <c r="D134">
        <v>0</v>
      </c>
      <c r="E134" t="s">
        <v>479</v>
      </c>
      <c r="F134" t="s">
        <v>480</v>
      </c>
      <c r="G134" t="s">
        <v>484</v>
      </c>
      <c r="H134">
        <v>0</v>
      </c>
      <c r="I134">
        <v>0</v>
      </c>
      <c r="J134" t="s">
        <v>499</v>
      </c>
      <c r="K134" t="s">
        <v>486</v>
      </c>
      <c r="L134" t="s">
        <v>481</v>
      </c>
      <c r="M134">
        <v>0</v>
      </c>
      <c r="N134" t="s">
        <v>482</v>
      </c>
    </row>
    <row r="135" spans="1:14" ht="45" x14ac:dyDescent="0.25">
      <c r="A135" t="s">
        <v>360</v>
      </c>
      <c r="B135" s="24" t="s">
        <v>654</v>
      </c>
      <c r="C135" s="24">
        <v>0</v>
      </c>
      <c r="D135">
        <v>0</v>
      </c>
      <c r="E135" t="s">
        <v>479</v>
      </c>
      <c r="F135" t="s">
        <v>480</v>
      </c>
      <c r="G135" s="7" t="s">
        <v>789</v>
      </c>
      <c r="H135" t="s">
        <v>790</v>
      </c>
      <c r="I135" t="s">
        <v>666</v>
      </c>
      <c r="J135" s="7" t="s">
        <v>499</v>
      </c>
      <c r="K135" t="s">
        <v>737</v>
      </c>
      <c r="L135" t="s">
        <v>481</v>
      </c>
      <c r="M135" t="s">
        <v>702</v>
      </c>
      <c r="N135" t="s">
        <v>482</v>
      </c>
    </row>
    <row r="136" spans="1:14" x14ac:dyDescent="0.25">
      <c r="A136" t="s">
        <v>363</v>
      </c>
      <c r="B136" s="24">
        <v>280</v>
      </c>
      <c r="C136" s="24">
        <v>0</v>
      </c>
      <c r="D136">
        <v>0</v>
      </c>
      <c r="E136" t="s">
        <v>479</v>
      </c>
      <c r="F136" t="s">
        <v>480</v>
      </c>
      <c r="G136">
        <v>0</v>
      </c>
      <c r="H136" t="s">
        <v>651</v>
      </c>
      <c r="I136" t="s">
        <v>58</v>
      </c>
      <c r="J136" t="s">
        <v>717</v>
      </c>
      <c r="K136" t="s">
        <v>142</v>
      </c>
      <c r="L136" t="s">
        <v>502</v>
      </c>
      <c r="M136" t="s">
        <v>702</v>
      </c>
      <c r="N136" t="s">
        <v>482</v>
      </c>
    </row>
    <row r="137" spans="1:14" x14ac:dyDescent="0.25">
      <c r="A137" t="s">
        <v>365</v>
      </c>
      <c r="B137" s="24">
        <v>229</v>
      </c>
      <c r="C137" s="24">
        <v>0</v>
      </c>
      <c r="D137">
        <v>0</v>
      </c>
      <c r="E137" t="s">
        <v>479</v>
      </c>
      <c r="F137" t="s">
        <v>480</v>
      </c>
      <c r="G137" t="s">
        <v>532</v>
      </c>
      <c r="H137" t="s">
        <v>649</v>
      </c>
      <c r="I137" t="s">
        <v>666</v>
      </c>
      <c r="J137" t="s">
        <v>741</v>
      </c>
      <c r="K137" t="s">
        <v>142</v>
      </c>
      <c r="L137" t="s">
        <v>490</v>
      </c>
      <c r="M137" t="s">
        <v>702</v>
      </c>
      <c r="N137" t="s">
        <v>482</v>
      </c>
    </row>
    <row r="138" spans="1:14" x14ac:dyDescent="0.25">
      <c r="A138" t="s">
        <v>366</v>
      </c>
      <c r="B138" s="24">
        <v>210</v>
      </c>
      <c r="C138" s="24">
        <v>0</v>
      </c>
      <c r="D138">
        <v>0</v>
      </c>
      <c r="E138" t="s">
        <v>479</v>
      </c>
      <c r="F138" t="s">
        <v>480</v>
      </c>
      <c r="G138" t="s">
        <v>484</v>
      </c>
      <c r="H138" t="s">
        <v>651</v>
      </c>
      <c r="I138" t="s">
        <v>666</v>
      </c>
      <c r="J138" t="s">
        <v>742</v>
      </c>
      <c r="K138" t="s">
        <v>142</v>
      </c>
      <c r="L138" t="s">
        <v>504</v>
      </c>
      <c r="M138" t="s">
        <v>58</v>
      </c>
      <c r="N138" t="s">
        <v>482</v>
      </c>
    </row>
    <row r="139" spans="1:14" x14ac:dyDescent="0.25">
      <c r="A139" t="s">
        <v>368</v>
      </c>
      <c r="B139" s="24">
        <v>169</v>
      </c>
      <c r="C139" s="24">
        <v>0</v>
      </c>
      <c r="D139">
        <v>0</v>
      </c>
      <c r="E139" t="s">
        <v>479</v>
      </c>
      <c r="F139" t="s">
        <v>480</v>
      </c>
      <c r="G139" t="s">
        <v>484</v>
      </c>
      <c r="H139">
        <v>0</v>
      </c>
      <c r="I139">
        <v>0</v>
      </c>
      <c r="J139" t="s">
        <v>499</v>
      </c>
      <c r="K139" t="s">
        <v>486</v>
      </c>
      <c r="L139" t="s">
        <v>481</v>
      </c>
      <c r="M139">
        <v>0</v>
      </c>
      <c r="N139" t="s">
        <v>482</v>
      </c>
    </row>
    <row r="140" spans="1:14" x14ac:dyDescent="0.25">
      <c r="A140" t="s">
        <v>373</v>
      </c>
      <c r="B140" s="24">
        <v>229</v>
      </c>
      <c r="C140" s="24">
        <v>0</v>
      </c>
      <c r="D140">
        <v>0</v>
      </c>
      <c r="E140" t="s">
        <v>479</v>
      </c>
      <c r="F140" t="s">
        <v>480</v>
      </c>
      <c r="G140">
        <v>0</v>
      </c>
      <c r="H140" t="s">
        <v>651</v>
      </c>
      <c r="I140" t="s">
        <v>666</v>
      </c>
      <c r="J140" t="s">
        <v>743</v>
      </c>
      <c r="K140" t="s">
        <v>744</v>
      </c>
      <c r="L140" t="s">
        <v>481</v>
      </c>
      <c r="M140" t="s">
        <v>668</v>
      </c>
      <c r="N140" t="s">
        <v>482</v>
      </c>
    </row>
    <row r="141" spans="1:14" x14ac:dyDescent="0.25">
      <c r="A141" t="s">
        <v>375</v>
      </c>
      <c r="B141" s="24">
        <v>244</v>
      </c>
      <c r="C141" s="24">
        <v>0</v>
      </c>
      <c r="D141">
        <v>0</v>
      </c>
      <c r="E141" t="s">
        <v>479</v>
      </c>
      <c r="F141" t="s">
        <v>480</v>
      </c>
      <c r="G141" t="s">
        <v>718</v>
      </c>
      <c r="H141" t="s">
        <v>651</v>
      </c>
      <c r="I141" t="s">
        <v>666</v>
      </c>
      <c r="J141" t="s">
        <v>745</v>
      </c>
      <c r="K141" t="s">
        <v>791</v>
      </c>
      <c r="L141" t="s">
        <v>504</v>
      </c>
      <c r="M141" t="s">
        <v>670</v>
      </c>
      <c r="N141" t="s">
        <v>482</v>
      </c>
    </row>
    <row r="142" spans="1:14" x14ac:dyDescent="0.25">
      <c r="A142" t="s">
        <v>377</v>
      </c>
      <c r="B142" s="24">
        <v>249</v>
      </c>
      <c r="C142" s="24">
        <v>0</v>
      </c>
      <c r="D142">
        <v>0</v>
      </c>
      <c r="E142" t="s">
        <v>479</v>
      </c>
      <c r="F142" t="s">
        <v>480</v>
      </c>
      <c r="G142">
        <v>0</v>
      </c>
      <c r="H142" t="s">
        <v>651</v>
      </c>
      <c r="I142" t="s">
        <v>792</v>
      </c>
      <c r="J142" t="s">
        <v>793</v>
      </c>
      <c r="K142" t="s">
        <v>142</v>
      </c>
      <c r="L142" t="s">
        <v>502</v>
      </c>
      <c r="M142" t="s">
        <v>794</v>
      </c>
      <c r="N142" t="s">
        <v>482</v>
      </c>
    </row>
    <row r="143" spans="1:14" x14ac:dyDescent="0.25">
      <c r="A143" t="s">
        <v>380</v>
      </c>
      <c r="B143" s="24">
        <v>179</v>
      </c>
      <c r="C143" s="24">
        <v>0</v>
      </c>
      <c r="D143">
        <v>0</v>
      </c>
      <c r="E143" t="s">
        <v>479</v>
      </c>
      <c r="F143" t="s">
        <v>480</v>
      </c>
      <c r="G143" t="s">
        <v>484</v>
      </c>
      <c r="H143" t="s">
        <v>651</v>
      </c>
      <c r="I143" t="s">
        <v>669</v>
      </c>
      <c r="J143" t="s">
        <v>499</v>
      </c>
      <c r="K143" t="s">
        <v>731</v>
      </c>
      <c r="L143" t="s">
        <v>504</v>
      </c>
      <c r="M143" t="s">
        <v>795</v>
      </c>
      <c r="N143" t="s">
        <v>482</v>
      </c>
    </row>
    <row r="144" spans="1:14" x14ac:dyDescent="0.25">
      <c r="A144" t="s">
        <v>381</v>
      </c>
      <c r="B144" s="24">
        <v>138</v>
      </c>
      <c r="C144" s="24">
        <v>0</v>
      </c>
      <c r="D144">
        <v>0</v>
      </c>
      <c r="E144" t="s">
        <v>479</v>
      </c>
      <c r="F144" t="s">
        <v>480</v>
      </c>
      <c r="G144" t="s">
        <v>484</v>
      </c>
      <c r="H144" t="s">
        <v>647</v>
      </c>
      <c r="I144" t="s">
        <v>792</v>
      </c>
      <c r="J144" t="s">
        <v>499</v>
      </c>
      <c r="K144" t="s">
        <v>764</v>
      </c>
      <c r="L144" t="s">
        <v>504</v>
      </c>
      <c r="M144" t="s">
        <v>668</v>
      </c>
      <c r="N144" t="s">
        <v>482</v>
      </c>
    </row>
    <row r="145" spans="1:14" x14ac:dyDescent="0.25">
      <c r="A145" t="s">
        <v>385</v>
      </c>
      <c r="B145" s="24">
        <v>177</v>
      </c>
      <c r="C145" s="24">
        <v>0</v>
      </c>
      <c r="D145">
        <v>0</v>
      </c>
      <c r="E145" t="s">
        <v>479</v>
      </c>
      <c r="F145" t="s">
        <v>480</v>
      </c>
      <c r="G145" t="s">
        <v>534</v>
      </c>
      <c r="H145" t="s">
        <v>649</v>
      </c>
      <c r="I145" t="s">
        <v>666</v>
      </c>
      <c r="J145" t="s">
        <v>535</v>
      </c>
      <c r="K145" t="s">
        <v>849</v>
      </c>
      <c r="L145" t="s">
        <v>481</v>
      </c>
      <c r="M145" t="s">
        <v>670</v>
      </c>
      <c r="N145" t="s">
        <v>482</v>
      </c>
    </row>
    <row r="146" spans="1:14" x14ac:dyDescent="0.25">
      <c r="A146" t="s">
        <v>387</v>
      </c>
      <c r="B146" s="24">
        <v>149</v>
      </c>
      <c r="C146" s="24">
        <v>0</v>
      </c>
      <c r="D146">
        <v>0</v>
      </c>
      <c r="E146" t="s">
        <v>479</v>
      </c>
      <c r="F146" t="s">
        <v>480</v>
      </c>
      <c r="G146" t="s">
        <v>534</v>
      </c>
      <c r="H146">
        <v>0</v>
      </c>
      <c r="I146">
        <v>0</v>
      </c>
      <c r="J146" t="s">
        <v>536</v>
      </c>
      <c r="K146" t="s">
        <v>533</v>
      </c>
      <c r="L146" t="s">
        <v>490</v>
      </c>
      <c r="M146">
        <v>0</v>
      </c>
      <c r="N146" t="s">
        <v>482</v>
      </c>
    </row>
    <row r="147" spans="1:14" x14ac:dyDescent="0.25">
      <c r="A147" t="s">
        <v>388</v>
      </c>
      <c r="B147" s="24">
        <v>199</v>
      </c>
      <c r="C147" s="24">
        <v>0</v>
      </c>
      <c r="D147">
        <v>0</v>
      </c>
      <c r="E147" t="s">
        <v>479</v>
      </c>
      <c r="F147" t="s">
        <v>480</v>
      </c>
      <c r="G147" t="s">
        <v>484</v>
      </c>
      <c r="H147" t="s">
        <v>651</v>
      </c>
      <c r="I147" t="s">
        <v>666</v>
      </c>
      <c r="J147" t="s">
        <v>499</v>
      </c>
      <c r="K147" t="s">
        <v>695</v>
      </c>
      <c r="L147" t="s">
        <v>490</v>
      </c>
      <c r="M147" t="s">
        <v>670</v>
      </c>
      <c r="N147" t="s">
        <v>482</v>
      </c>
    </row>
    <row r="148" spans="1:14" x14ac:dyDescent="0.25">
      <c r="A148" t="s">
        <v>391</v>
      </c>
      <c r="B148" s="24">
        <v>189</v>
      </c>
      <c r="C148" s="24">
        <v>0</v>
      </c>
      <c r="D148" t="s">
        <v>796</v>
      </c>
      <c r="E148" t="s">
        <v>479</v>
      </c>
      <c r="F148" t="s">
        <v>480</v>
      </c>
      <c r="G148" t="s">
        <v>484</v>
      </c>
      <c r="H148" t="s">
        <v>651</v>
      </c>
      <c r="I148" t="s">
        <v>684</v>
      </c>
      <c r="J148" t="s">
        <v>499</v>
      </c>
      <c r="K148" t="s">
        <v>695</v>
      </c>
      <c r="L148" t="s">
        <v>490</v>
      </c>
      <c r="M148" t="s">
        <v>797</v>
      </c>
      <c r="N148" t="s">
        <v>482</v>
      </c>
    </row>
    <row r="149" spans="1:14" x14ac:dyDescent="0.25">
      <c r="A149" t="s">
        <v>393</v>
      </c>
      <c r="B149" s="24">
        <v>190</v>
      </c>
      <c r="C149" s="24">
        <v>0</v>
      </c>
      <c r="D149">
        <v>0</v>
      </c>
      <c r="E149" t="s">
        <v>479</v>
      </c>
      <c r="F149" t="s">
        <v>480</v>
      </c>
      <c r="G149" t="s">
        <v>484</v>
      </c>
      <c r="H149" t="s">
        <v>651</v>
      </c>
      <c r="I149" t="s">
        <v>684</v>
      </c>
      <c r="J149" t="s">
        <v>501</v>
      </c>
      <c r="K149" t="s">
        <v>142</v>
      </c>
      <c r="L149" t="s">
        <v>502</v>
      </c>
      <c r="M149" t="s">
        <v>746</v>
      </c>
      <c r="N149" t="s">
        <v>482</v>
      </c>
    </row>
    <row r="150" spans="1:14" ht="60" x14ac:dyDescent="0.25">
      <c r="A150" t="s">
        <v>394</v>
      </c>
      <c r="B150" s="24">
        <v>200</v>
      </c>
      <c r="C150" s="24">
        <v>0</v>
      </c>
      <c r="D150">
        <v>0</v>
      </c>
      <c r="E150" t="s">
        <v>479</v>
      </c>
      <c r="F150" t="s">
        <v>480</v>
      </c>
      <c r="G150" t="s">
        <v>484</v>
      </c>
      <c r="H150" t="s">
        <v>651</v>
      </c>
      <c r="I150" t="s">
        <v>684</v>
      </c>
      <c r="J150" t="s">
        <v>798</v>
      </c>
      <c r="K150" t="s">
        <v>142</v>
      </c>
      <c r="L150" t="s">
        <v>490</v>
      </c>
      <c r="M150" t="s">
        <v>690</v>
      </c>
      <c r="N150" s="7" t="s">
        <v>824</v>
      </c>
    </row>
    <row r="151" spans="1:14" x14ac:dyDescent="0.25">
      <c r="A151" t="s">
        <v>396</v>
      </c>
      <c r="B151" s="24">
        <v>114</v>
      </c>
      <c r="C151" s="24">
        <v>0</v>
      </c>
      <c r="D151">
        <v>0</v>
      </c>
      <c r="E151" t="s">
        <v>479</v>
      </c>
      <c r="F151" t="s">
        <v>480</v>
      </c>
      <c r="G151" t="s">
        <v>484</v>
      </c>
      <c r="H151" t="s">
        <v>651</v>
      </c>
      <c r="I151" t="s">
        <v>684</v>
      </c>
      <c r="J151" t="s">
        <v>499</v>
      </c>
      <c r="K151" t="s">
        <v>486</v>
      </c>
      <c r="L151" t="s">
        <v>490</v>
      </c>
      <c r="M151" t="s">
        <v>701</v>
      </c>
      <c r="N151" t="s">
        <v>482</v>
      </c>
    </row>
    <row r="152" spans="1:14" x14ac:dyDescent="0.25">
      <c r="A152" t="s">
        <v>397</v>
      </c>
      <c r="B152" s="24">
        <v>248</v>
      </c>
      <c r="C152" s="24">
        <v>0</v>
      </c>
      <c r="D152">
        <v>0</v>
      </c>
      <c r="E152" t="s">
        <v>479</v>
      </c>
      <c r="F152" t="s">
        <v>480</v>
      </c>
      <c r="G152">
        <v>0</v>
      </c>
      <c r="H152" t="s">
        <v>651</v>
      </c>
      <c r="I152" t="s">
        <v>666</v>
      </c>
      <c r="J152" t="s">
        <v>747</v>
      </c>
      <c r="K152" t="s">
        <v>731</v>
      </c>
      <c r="L152" t="s">
        <v>504</v>
      </c>
      <c r="M152" t="s">
        <v>670</v>
      </c>
      <c r="N152" t="s">
        <v>482</v>
      </c>
    </row>
    <row r="153" spans="1:14" x14ac:dyDescent="0.25">
      <c r="A153" t="s">
        <v>399</v>
      </c>
      <c r="B153" s="24">
        <v>194</v>
      </c>
      <c r="C153" s="24">
        <v>0</v>
      </c>
      <c r="D153">
        <v>0</v>
      </c>
      <c r="E153" t="s">
        <v>479</v>
      </c>
      <c r="F153" t="s">
        <v>480</v>
      </c>
      <c r="G153" t="s">
        <v>850</v>
      </c>
      <c r="H153" t="s">
        <v>651</v>
      </c>
      <c r="I153" t="s">
        <v>58</v>
      </c>
      <c r="J153" t="s">
        <v>499</v>
      </c>
      <c r="K153" t="s">
        <v>851</v>
      </c>
      <c r="L153" t="s">
        <v>490</v>
      </c>
      <c r="M153" t="s">
        <v>702</v>
      </c>
      <c r="N153" t="s">
        <v>482</v>
      </c>
    </row>
    <row r="154" spans="1:14" x14ac:dyDescent="0.25">
      <c r="A154" t="s">
        <v>748</v>
      </c>
      <c r="B154" s="24">
        <v>169</v>
      </c>
      <c r="C154" s="24">
        <v>0</v>
      </c>
      <c r="D154">
        <v>0</v>
      </c>
      <c r="E154" t="s">
        <v>479</v>
      </c>
      <c r="F154" t="s">
        <v>480</v>
      </c>
      <c r="G154" t="s">
        <v>484</v>
      </c>
      <c r="H154" t="s">
        <v>651</v>
      </c>
      <c r="I154" t="s">
        <v>749</v>
      </c>
      <c r="J154" t="s">
        <v>499</v>
      </c>
      <c r="K154" t="s">
        <v>486</v>
      </c>
      <c r="L154" t="s">
        <v>490</v>
      </c>
      <c r="M154" t="s">
        <v>668</v>
      </c>
      <c r="N154" t="s">
        <v>482</v>
      </c>
    </row>
    <row r="155" spans="1:14" x14ac:dyDescent="0.25">
      <c r="A155" t="s">
        <v>402</v>
      </c>
      <c r="B155" s="24">
        <v>149</v>
      </c>
      <c r="C155" s="24">
        <v>0</v>
      </c>
      <c r="D155" t="s">
        <v>842</v>
      </c>
      <c r="E155" t="s">
        <v>479</v>
      </c>
      <c r="F155" t="s">
        <v>480</v>
      </c>
      <c r="G155" t="s">
        <v>484</v>
      </c>
      <c r="H155" t="s">
        <v>651</v>
      </c>
      <c r="I155" t="s">
        <v>709</v>
      </c>
      <c r="J155" t="s">
        <v>499</v>
      </c>
      <c r="K155" t="s">
        <v>142</v>
      </c>
      <c r="L155" t="s">
        <v>504</v>
      </c>
      <c r="M155" t="s">
        <v>702</v>
      </c>
      <c r="N155" t="s">
        <v>482</v>
      </c>
    </row>
    <row r="156" spans="1:14" x14ac:dyDescent="0.25">
      <c r="A156" t="s">
        <v>403</v>
      </c>
      <c r="B156" s="24" t="s">
        <v>655</v>
      </c>
      <c r="C156" s="24">
        <v>0</v>
      </c>
      <c r="D156">
        <v>0</v>
      </c>
      <c r="E156" t="s">
        <v>479</v>
      </c>
      <c r="F156" t="s">
        <v>480</v>
      </c>
      <c r="G156" t="s">
        <v>484</v>
      </c>
      <c r="H156" t="s">
        <v>647</v>
      </c>
      <c r="I156" t="s">
        <v>666</v>
      </c>
      <c r="J156" t="s">
        <v>499</v>
      </c>
      <c r="K156" t="s">
        <v>677</v>
      </c>
      <c r="L156" t="s">
        <v>481</v>
      </c>
      <c r="M156" t="s">
        <v>702</v>
      </c>
      <c r="N156" t="s">
        <v>482</v>
      </c>
    </row>
    <row r="157" spans="1:14" x14ac:dyDescent="0.25">
      <c r="A157" t="s">
        <v>406</v>
      </c>
      <c r="B157" s="24">
        <v>189</v>
      </c>
      <c r="C157" s="24">
        <v>0</v>
      </c>
      <c r="D157">
        <v>0</v>
      </c>
      <c r="E157" t="s">
        <v>479</v>
      </c>
      <c r="F157" t="s">
        <v>480</v>
      </c>
      <c r="G157" t="s">
        <v>484</v>
      </c>
      <c r="H157" t="s">
        <v>651</v>
      </c>
      <c r="I157" t="s">
        <v>666</v>
      </c>
      <c r="J157" t="s">
        <v>499</v>
      </c>
      <c r="K157" t="s">
        <v>764</v>
      </c>
      <c r="L157" t="s">
        <v>481</v>
      </c>
      <c r="M157" t="s">
        <v>668</v>
      </c>
      <c r="N157" t="s">
        <v>482</v>
      </c>
    </row>
    <row r="158" spans="1:14" x14ac:dyDescent="0.25">
      <c r="A158" t="s">
        <v>409</v>
      </c>
      <c r="B158" s="24">
        <v>115</v>
      </c>
      <c r="C158" s="24">
        <v>0</v>
      </c>
      <c r="D158">
        <v>0</v>
      </c>
      <c r="E158" t="s">
        <v>479</v>
      </c>
      <c r="F158" t="s">
        <v>480</v>
      </c>
      <c r="G158" t="s">
        <v>484</v>
      </c>
      <c r="H158">
        <v>0</v>
      </c>
      <c r="I158">
        <v>0</v>
      </c>
      <c r="J158" t="s">
        <v>499</v>
      </c>
      <c r="K158" t="s">
        <v>486</v>
      </c>
      <c r="L158" t="s">
        <v>481</v>
      </c>
      <c r="M158">
        <v>0</v>
      </c>
      <c r="N158" t="s">
        <v>482</v>
      </c>
    </row>
    <row r="159" spans="1:14" x14ac:dyDescent="0.25">
      <c r="A159" t="s">
        <v>412</v>
      </c>
      <c r="B159" s="24" t="s">
        <v>655</v>
      </c>
      <c r="C159" s="24">
        <v>0</v>
      </c>
      <c r="D159">
        <v>0</v>
      </c>
      <c r="E159" t="s">
        <v>479</v>
      </c>
      <c r="F159" t="s">
        <v>480</v>
      </c>
      <c r="G159" t="s">
        <v>484</v>
      </c>
      <c r="H159" t="s">
        <v>651</v>
      </c>
      <c r="I159" t="s">
        <v>666</v>
      </c>
      <c r="J159" t="s">
        <v>499</v>
      </c>
      <c r="K159" t="s">
        <v>815</v>
      </c>
      <c r="L159" t="s">
        <v>481</v>
      </c>
      <c r="M159" t="s">
        <v>702</v>
      </c>
      <c r="N159" t="s">
        <v>482</v>
      </c>
    </row>
    <row r="160" spans="1:14" x14ac:dyDescent="0.25">
      <c r="A160" t="s">
        <v>414</v>
      </c>
      <c r="B160" s="24" t="s">
        <v>655</v>
      </c>
      <c r="C160" s="24">
        <v>0</v>
      </c>
      <c r="D160">
        <v>0</v>
      </c>
      <c r="E160" t="s">
        <v>479</v>
      </c>
      <c r="F160" t="s">
        <v>480</v>
      </c>
      <c r="G160">
        <v>0</v>
      </c>
      <c r="H160" t="s">
        <v>651</v>
      </c>
      <c r="I160" t="s">
        <v>666</v>
      </c>
      <c r="J160" t="s">
        <v>499</v>
      </c>
      <c r="K160" t="s">
        <v>815</v>
      </c>
      <c r="L160" t="s">
        <v>481</v>
      </c>
      <c r="M160" t="s">
        <v>702</v>
      </c>
      <c r="N160" t="s">
        <v>482</v>
      </c>
    </row>
    <row r="161" spans="1:14" x14ac:dyDescent="0.25">
      <c r="A161" t="s">
        <v>417</v>
      </c>
      <c r="B161" s="24">
        <v>149</v>
      </c>
      <c r="C161" s="24">
        <v>0</v>
      </c>
      <c r="D161" t="s">
        <v>852</v>
      </c>
      <c r="E161" t="s">
        <v>479</v>
      </c>
      <c r="F161" t="s">
        <v>480</v>
      </c>
      <c r="G161" t="s">
        <v>484</v>
      </c>
      <c r="H161" t="s">
        <v>649</v>
      </c>
      <c r="I161" t="s">
        <v>669</v>
      </c>
      <c r="J161" t="s">
        <v>499</v>
      </c>
      <c r="K161" t="s">
        <v>853</v>
      </c>
      <c r="L161" t="s">
        <v>481</v>
      </c>
      <c r="M161" t="s">
        <v>58</v>
      </c>
      <c r="N161" t="s">
        <v>482</v>
      </c>
    </row>
    <row r="162" spans="1:14" x14ac:dyDescent="0.25">
      <c r="A162" t="s">
        <v>419</v>
      </c>
      <c r="B162" s="24" t="s">
        <v>537</v>
      </c>
      <c r="C162" s="24">
        <v>0</v>
      </c>
      <c r="D162">
        <v>0</v>
      </c>
      <c r="E162" t="s">
        <v>479</v>
      </c>
      <c r="F162" t="s">
        <v>480</v>
      </c>
      <c r="G162" t="s">
        <v>484</v>
      </c>
      <c r="H162" t="s">
        <v>649</v>
      </c>
      <c r="I162" t="s">
        <v>666</v>
      </c>
      <c r="J162" t="s">
        <v>499</v>
      </c>
      <c r="K162" t="s">
        <v>695</v>
      </c>
      <c r="L162" t="s">
        <v>481</v>
      </c>
      <c r="M162" t="s">
        <v>750</v>
      </c>
      <c r="N162" t="s">
        <v>482</v>
      </c>
    </row>
    <row r="163" spans="1:14" x14ac:dyDescent="0.25">
      <c r="A163" t="s">
        <v>422</v>
      </c>
      <c r="B163" s="24" t="s">
        <v>538</v>
      </c>
      <c r="C163" s="24">
        <v>0</v>
      </c>
      <c r="D163">
        <v>0</v>
      </c>
      <c r="E163" t="s">
        <v>479</v>
      </c>
      <c r="F163" t="s">
        <v>480</v>
      </c>
      <c r="G163" t="s">
        <v>484</v>
      </c>
      <c r="H163" t="s">
        <v>649</v>
      </c>
      <c r="I163" t="s">
        <v>669</v>
      </c>
      <c r="J163" t="s">
        <v>499</v>
      </c>
      <c r="K163" t="s">
        <v>677</v>
      </c>
      <c r="L163" t="s">
        <v>481</v>
      </c>
      <c r="M163" t="s">
        <v>58</v>
      </c>
      <c r="N163" t="s">
        <v>482</v>
      </c>
    </row>
    <row r="164" spans="1:14" x14ac:dyDescent="0.25">
      <c r="A164" t="s">
        <v>424</v>
      </c>
      <c r="B164" s="24">
        <v>190</v>
      </c>
      <c r="C164" s="24">
        <v>0</v>
      </c>
      <c r="D164">
        <v>0</v>
      </c>
      <c r="E164" t="s">
        <v>479</v>
      </c>
      <c r="F164" t="s">
        <v>480</v>
      </c>
      <c r="G164" t="s">
        <v>484</v>
      </c>
      <c r="H164" t="s">
        <v>651</v>
      </c>
      <c r="I164" t="s">
        <v>669</v>
      </c>
      <c r="J164" t="s">
        <v>501</v>
      </c>
      <c r="K164" t="s">
        <v>142</v>
      </c>
      <c r="L164" t="s">
        <v>502</v>
      </c>
      <c r="M164" t="s">
        <v>746</v>
      </c>
      <c r="N164" t="s">
        <v>482</v>
      </c>
    </row>
    <row r="165" spans="1:14" x14ac:dyDescent="0.25">
      <c r="A165" t="s">
        <v>425</v>
      </c>
      <c r="B165" s="24">
        <v>135</v>
      </c>
      <c r="C165" s="24">
        <v>0</v>
      </c>
      <c r="D165">
        <v>0</v>
      </c>
      <c r="E165" t="s">
        <v>479</v>
      </c>
      <c r="F165" t="s">
        <v>480</v>
      </c>
      <c r="G165" t="s">
        <v>484</v>
      </c>
      <c r="H165" t="s">
        <v>651</v>
      </c>
      <c r="I165" t="s">
        <v>669</v>
      </c>
      <c r="J165" t="s">
        <v>499</v>
      </c>
      <c r="K165" t="s">
        <v>486</v>
      </c>
      <c r="L165" t="s">
        <v>490</v>
      </c>
      <c r="M165" t="s">
        <v>690</v>
      </c>
      <c r="N165" t="s">
        <v>482</v>
      </c>
    </row>
    <row r="166" spans="1:14" x14ac:dyDescent="0.25">
      <c r="A166" t="s">
        <v>428</v>
      </c>
      <c r="B166" s="24">
        <v>129</v>
      </c>
      <c r="C166" s="24">
        <v>0</v>
      </c>
      <c r="D166">
        <v>0</v>
      </c>
      <c r="E166" t="s">
        <v>479</v>
      </c>
      <c r="F166" t="s">
        <v>480</v>
      </c>
      <c r="G166" t="s">
        <v>484</v>
      </c>
      <c r="H166" t="s">
        <v>651</v>
      </c>
      <c r="I166" t="s">
        <v>669</v>
      </c>
      <c r="J166" t="s">
        <v>499</v>
      </c>
      <c r="K166" t="s">
        <v>854</v>
      </c>
      <c r="L166" t="s">
        <v>490</v>
      </c>
      <c r="M166" t="s">
        <v>690</v>
      </c>
      <c r="N166" t="s">
        <v>482</v>
      </c>
    </row>
    <row r="167" spans="1:14" x14ac:dyDescent="0.25">
      <c r="A167" t="s">
        <v>430</v>
      </c>
      <c r="B167" s="24">
        <v>139</v>
      </c>
      <c r="C167" s="24">
        <v>0</v>
      </c>
      <c r="D167">
        <v>0</v>
      </c>
      <c r="E167" t="s">
        <v>479</v>
      </c>
      <c r="F167" t="s">
        <v>480</v>
      </c>
      <c r="G167" t="s">
        <v>484</v>
      </c>
      <c r="H167" t="s">
        <v>651</v>
      </c>
      <c r="I167" t="s">
        <v>669</v>
      </c>
      <c r="J167" t="s">
        <v>499</v>
      </c>
      <c r="K167" t="s">
        <v>799</v>
      </c>
      <c r="L167" t="s">
        <v>481</v>
      </c>
      <c r="M167" t="s">
        <v>668</v>
      </c>
      <c r="N167" t="s">
        <v>482</v>
      </c>
    </row>
    <row r="168" spans="1:14" x14ac:dyDescent="0.25">
      <c r="A168" t="s">
        <v>433</v>
      </c>
      <c r="B168" s="24">
        <v>169</v>
      </c>
      <c r="C168" s="24">
        <v>0</v>
      </c>
      <c r="D168">
        <v>0</v>
      </c>
      <c r="E168" t="s">
        <v>479</v>
      </c>
      <c r="F168" t="s">
        <v>480</v>
      </c>
      <c r="G168" t="s">
        <v>484</v>
      </c>
      <c r="H168" t="s">
        <v>651</v>
      </c>
      <c r="I168" t="s">
        <v>669</v>
      </c>
      <c r="J168" t="s">
        <v>499</v>
      </c>
      <c r="K168" t="s">
        <v>486</v>
      </c>
      <c r="L168" t="s">
        <v>490</v>
      </c>
      <c r="M168" t="s">
        <v>690</v>
      </c>
      <c r="N168" t="s">
        <v>482</v>
      </c>
    </row>
    <row r="169" spans="1:14" x14ac:dyDescent="0.25">
      <c r="A169" t="s">
        <v>435</v>
      </c>
      <c r="B169" s="24">
        <v>203</v>
      </c>
      <c r="C169" s="24">
        <v>0</v>
      </c>
      <c r="D169">
        <v>0</v>
      </c>
      <c r="E169" t="s">
        <v>479</v>
      </c>
      <c r="F169" t="s">
        <v>480</v>
      </c>
      <c r="G169" t="s">
        <v>484</v>
      </c>
      <c r="H169">
        <v>0</v>
      </c>
      <c r="I169">
        <v>0</v>
      </c>
      <c r="J169" t="s">
        <v>499</v>
      </c>
      <c r="K169" t="s">
        <v>486</v>
      </c>
      <c r="L169" t="s">
        <v>481</v>
      </c>
      <c r="M169">
        <v>0</v>
      </c>
      <c r="N169" t="s">
        <v>482</v>
      </c>
    </row>
    <row r="170" spans="1:14" x14ac:dyDescent="0.25">
      <c r="A170" t="s">
        <v>437</v>
      </c>
      <c r="B170" s="24">
        <v>144</v>
      </c>
      <c r="C170" s="24">
        <v>0</v>
      </c>
      <c r="D170">
        <v>0</v>
      </c>
      <c r="E170" t="s">
        <v>479</v>
      </c>
      <c r="F170" t="s">
        <v>480</v>
      </c>
      <c r="G170" t="s">
        <v>484</v>
      </c>
      <c r="H170" t="s">
        <v>647</v>
      </c>
      <c r="I170" t="s">
        <v>669</v>
      </c>
      <c r="J170" t="s">
        <v>499</v>
      </c>
      <c r="K170" t="s">
        <v>855</v>
      </c>
      <c r="L170" t="s">
        <v>481</v>
      </c>
      <c r="M170" t="s">
        <v>690</v>
      </c>
      <c r="N170" t="s">
        <v>482</v>
      </c>
    </row>
    <row r="171" spans="1:14" x14ac:dyDescent="0.25">
      <c r="A171" t="s">
        <v>439</v>
      </c>
      <c r="B171" s="24">
        <v>230</v>
      </c>
      <c r="C171" s="24">
        <v>0</v>
      </c>
      <c r="D171" t="s">
        <v>856</v>
      </c>
      <c r="E171" t="s">
        <v>479</v>
      </c>
      <c r="F171" t="s">
        <v>480</v>
      </c>
      <c r="G171" t="s">
        <v>484</v>
      </c>
      <c r="H171" t="s">
        <v>651</v>
      </c>
      <c r="I171" t="s">
        <v>684</v>
      </c>
      <c r="J171" t="s">
        <v>489</v>
      </c>
      <c r="K171" t="s">
        <v>653</v>
      </c>
      <c r="L171" t="s">
        <v>481</v>
      </c>
      <c r="M171" t="s">
        <v>668</v>
      </c>
      <c r="N171" t="s">
        <v>482</v>
      </c>
    </row>
    <row r="172" spans="1:14" x14ac:dyDescent="0.25">
      <c r="A172" t="s">
        <v>441</v>
      </c>
      <c r="B172" s="24" t="s">
        <v>539</v>
      </c>
      <c r="C172" s="24">
        <v>0</v>
      </c>
      <c r="D172" t="s">
        <v>800</v>
      </c>
      <c r="E172" t="s">
        <v>479</v>
      </c>
      <c r="F172" t="s">
        <v>480</v>
      </c>
      <c r="G172" t="s">
        <v>484</v>
      </c>
      <c r="H172" t="s">
        <v>651</v>
      </c>
      <c r="I172" t="s">
        <v>684</v>
      </c>
      <c r="J172" t="s">
        <v>529</v>
      </c>
      <c r="K172" t="s">
        <v>801</v>
      </c>
      <c r="L172" t="s">
        <v>481</v>
      </c>
      <c r="M172" t="s">
        <v>693</v>
      </c>
      <c r="N172" t="s">
        <v>482</v>
      </c>
    </row>
    <row r="173" spans="1:14" x14ac:dyDescent="0.25">
      <c r="A173" t="s">
        <v>442</v>
      </c>
      <c r="B173" s="24" t="s">
        <v>540</v>
      </c>
      <c r="C173" s="24">
        <v>0</v>
      </c>
      <c r="D173" t="s">
        <v>857</v>
      </c>
      <c r="E173" t="s">
        <v>479</v>
      </c>
      <c r="F173" t="s">
        <v>480</v>
      </c>
      <c r="G173" t="s">
        <v>484</v>
      </c>
      <c r="H173" t="s">
        <v>651</v>
      </c>
      <c r="I173" t="s">
        <v>684</v>
      </c>
      <c r="J173" t="s">
        <v>499</v>
      </c>
      <c r="K173" t="s">
        <v>858</v>
      </c>
      <c r="L173" t="s">
        <v>490</v>
      </c>
      <c r="M173">
        <v>0</v>
      </c>
      <c r="N173" t="s">
        <v>482</v>
      </c>
    </row>
    <row r="174" spans="1:14" x14ac:dyDescent="0.25">
      <c r="A174" t="s">
        <v>444</v>
      </c>
      <c r="B174" s="24" t="s">
        <v>541</v>
      </c>
      <c r="C174" s="24">
        <v>0</v>
      </c>
      <c r="D174">
        <v>0</v>
      </c>
      <c r="E174" t="s">
        <v>479</v>
      </c>
      <c r="F174" t="s">
        <v>480</v>
      </c>
      <c r="G174" t="s">
        <v>484</v>
      </c>
      <c r="H174" t="s">
        <v>651</v>
      </c>
      <c r="I174" t="s">
        <v>709</v>
      </c>
      <c r="J174" t="s">
        <v>499</v>
      </c>
      <c r="K174" t="s">
        <v>486</v>
      </c>
      <c r="L174" t="s">
        <v>490</v>
      </c>
      <c r="M174" t="s">
        <v>765</v>
      </c>
      <c r="N174" t="s">
        <v>482</v>
      </c>
    </row>
    <row r="175" spans="1:14" x14ac:dyDescent="0.25">
      <c r="A175" t="s">
        <v>447</v>
      </c>
      <c r="B175" s="24">
        <v>139</v>
      </c>
      <c r="C175" s="24">
        <v>0</v>
      </c>
      <c r="D175">
        <v>0</v>
      </c>
      <c r="E175" t="s">
        <v>479</v>
      </c>
      <c r="F175" t="s">
        <v>480</v>
      </c>
      <c r="G175" t="s">
        <v>484</v>
      </c>
      <c r="H175" t="s">
        <v>651</v>
      </c>
      <c r="I175" t="s">
        <v>684</v>
      </c>
      <c r="J175" t="s">
        <v>499</v>
      </c>
      <c r="K175" t="s">
        <v>737</v>
      </c>
      <c r="L175" t="s">
        <v>504</v>
      </c>
      <c r="M175" t="s">
        <v>690</v>
      </c>
      <c r="N175" t="s">
        <v>482</v>
      </c>
    </row>
    <row r="176" spans="1:14" x14ac:dyDescent="0.25">
      <c r="A176" t="s">
        <v>448</v>
      </c>
      <c r="B176" s="24">
        <v>179</v>
      </c>
      <c r="C176" s="24">
        <v>0</v>
      </c>
      <c r="D176">
        <v>0</v>
      </c>
      <c r="E176" t="s">
        <v>479</v>
      </c>
      <c r="F176" t="s">
        <v>480</v>
      </c>
      <c r="G176" t="s">
        <v>484</v>
      </c>
      <c r="H176" t="s">
        <v>651</v>
      </c>
      <c r="I176" t="s">
        <v>684</v>
      </c>
      <c r="J176" s="7" t="s">
        <v>499</v>
      </c>
      <c r="K176" t="s">
        <v>734</v>
      </c>
      <c r="L176" t="s">
        <v>490</v>
      </c>
      <c r="M176" t="s">
        <v>690</v>
      </c>
      <c r="N176" t="s">
        <v>482</v>
      </c>
    </row>
    <row r="177" spans="1:14" x14ac:dyDescent="0.25">
      <c r="A177" t="s">
        <v>450</v>
      </c>
      <c r="B177" s="24">
        <v>179</v>
      </c>
      <c r="C177" s="24">
        <v>0</v>
      </c>
      <c r="D177">
        <v>0</v>
      </c>
      <c r="E177" t="s">
        <v>479</v>
      </c>
      <c r="F177" t="s">
        <v>480</v>
      </c>
      <c r="G177" t="s">
        <v>484</v>
      </c>
      <c r="H177" t="s">
        <v>651</v>
      </c>
      <c r="I177" t="s">
        <v>709</v>
      </c>
      <c r="J177" t="s">
        <v>499</v>
      </c>
      <c r="K177" t="s">
        <v>688</v>
      </c>
      <c r="L177" t="s">
        <v>504</v>
      </c>
      <c r="M177" t="s">
        <v>690</v>
      </c>
      <c r="N177" t="s">
        <v>482</v>
      </c>
    </row>
    <row r="178" spans="1:14" x14ac:dyDescent="0.25">
      <c r="A178" t="s">
        <v>452</v>
      </c>
      <c r="B178" s="24">
        <v>149</v>
      </c>
      <c r="C178" s="24">
        <v>0</v>
      </c>
      <c r="D178">
        <v>0</v>
      </c>
      <c r="E178" t="s">
        <v>479</v>
      </c>
      <c r="F178" t="s">
        <v>480</v>
      </c>
      <c r="G178" t="s">
        <v>484</v>
      </c>
      <c r="H178">
        <v>0</v>
      </c>
      <c r="I178">
        <v>0</v>
      </c>
      <c r="J178" t="s">
        <v>499</v>
      </c>
      <c r="K178" t="s">
        <v>486</v>
      </c>
      <c r="L178" t="s">
        <v>490</v>
      </c>
      <c r="M178">
        <v>0</v>
      </c>
      <c r="N178" t="s">
        <v>482</v>
      </c>
    </row>
    <row r="179" spans="1:14" x14ac:dyDescent="0.25">
      <c r="A179" t="s">
        <v>454</v>
      </c>
      <c r="B179" s="24" t="s">
        <v>542</v>
      </c>
      <c r="C179" s="24">
        <v>0</v>
      </c>
      <c r="D179" t="s">
        <v>766</v>
      </c>
      <c r="E179" t="s">
        <v>479</v>
      </c>
      <c r="F179" t="s">
        <v>480</v>
      </c>
      <c r="G179" t="s">
        <v>484</v>
      </c>
      <c r="H179" t="s">
        <v>647</v>
      </c>
      <c r="I179" t="s">
        <v>684</v>
      </c>
      <c r="J179" t="s">
        <v>499</v>
      </c>
      <c r="K179" t="s">
        <v>816</v>
      </c>
      <c r="L179" t="s">
        <v>490</v>
      </c>
      <c r="M179" t="s">
        <v>690</v>
      </c>
      <c r="N179" t="s">
        <v>482</v>
      </c>
    </row>
    <row r="180" spans="1:14" x14ac:dyDescent="0.25">
      <c r="A180" t="s">
        <v>455</v>
      </c>
      <c r="B180" s="24">
        <v>246</v>
      </c>
      <c r="C180" s="24">
        <v>0</v>
      </c>
      <c r="D180">
        <v>0</v>
      </c>
      <c r="E180" t="s">
        <v>479</v>
      </c>
      <c r="F180" t="s">
        <v>480</v>
      </c>
      <c r="G180" t="s">
        <v>484</v>
      </c>
      <c r="H180" t="s">
        <v>651</v>
      </c>
      <c r="I180" t="s">
        <v>709</v>
      </c>
      <c r="J180" t="s">
        <v>767</v>
      </c>
      <c r="K180" t="s">
        <v>677</v>
      </c>
      <c r="L180" t="s">
        <v>504</v>
      </c>
      <c r="M180" t="s">
        <v>676</v>
      </c>
      <c r="N180" t="s">
        <v>482</v>
      </c>
    </row>
    <row r="181" spans="1:14" ht="60" x14ac:dyDescent="0.25">
      <c r="A181" t="s">
        <v>456</v>
      </c>
      <c r="B181" s="24">
        <v>290</v>
      </c>
      <c r="C181" s="24">
        <v>0</v>
      </c>
      <c r="D181">
        <v>0</v>
      </c>
      <c r="E181" t="s">
        <v>479</v>
      </c>
      <c r="F181" t="s">
        <v>480</v>
      </c>
      <c r="G181" s="7">
        <v>0</v>
      </c>
      <c r="H181" t="s">
        <v>649</v>
      </c>
      <c r="I181" t="s">
        <v>666</v>
      </c>
      <c r="J181" s="7" t="s">
        <v>802</v>
      </c>
      <c r="K181" t="s">
        <v>817</v>
      </c>
      <c r="L181" t="s">
        <v>490</v>
      </c>
      <c r="M181" t="s">
        <v>768</v>
      </c>
      <c r="N181" t="s">
        <v>482</v>
      </c>
    </row>
    <row r="182" spans="1:14" ht="45" x14ac:dyDescent="0.25">
      <c r="A182" t="s">
        <v>458</v>
      </c>
      <c r="B182" s="24">
        <v>209</v>
      </c>
      <c r="C182" s="24">
        <v>0</v>
      </c>
      <c r="D182">
        <v>0</v>
      </c>
      <c r="E182" t="s">
        <v>479</v>
      </c>
      <c r="F182" t="s">
        <v>480</v>
      </c>
      <c r="G182">
        <v>0</v>
      </c>
      <c r="H182" t="s">
        <v>651</v>
      </c>
      <c r="I182" t="s">
        <v>666</v>
      </c>
      <c r="J182" s="7" t="s">
        <v>803</v>
      </c>
      <c r="K182" t="s">
        <v>737</v>
      </c>
      <c r="L182" t="s">
        <v>490</v>
      </c>
      <c r="M182" t="s">
        <v>702</v>
      </c>
      <c r="N182" t="s">
        <v>482</v>
      </c>
    </row>
    <row r="183" spans="1:14" x14ac:dyDescent="0.25">
      <c r="A183" t="s">
        <v>459</v>
      </c>
      <c r="B183" s="24">
        <v>289</v>
      </c>
      <c r="C183" s="24">
        <v>0</v>
      </c>
      <c r="D183" t="s">
        <v>859</v>
      </c>
      <c r="E183" t="s">
        <v>479</v>
      </c>
      <c r="F183" t="s">
        <v>480</v>
      </c>
      <c r="G183">
        <v>0</v>
      </c>
      <c r="H183" t="s">
        <v>651</v>
      </c>
      <c r="I183" t="s">
        <v>669</v>
      </c>
      <c r="J183" t="s">
        <v>763</v>
      </c>
      <c r="K183" t="s">
        <v>860</v>
      </c>
      <c r="L183" t="s">
        <v>490</v>
      </c>
      <c r="M183" t="s">
        <v>861</v>
      </c>
      <c r="N183" t="s">
        <v>482</v>
      </c>
    </row>
    <row r="184" spans="1:14" ht="45" x14ac:dyDescent="0.25">
      <c r="A184" t="s">
        <v>462</v>
      </c>
      <c r="B184" s="24">
        <v>219</v>
      </c>
      <c r="C184" s="24">
        <v>0</v>
      </c>
      <c r="D184">
        <v>0</v>
      </c>
      <c r="E184" t="s">
        <v>479</v>
      </c>
      <c r="F184" t="s">
        <v>480</v>
      </c>
      <c r="G184">
        <v>0</v>
      </c>
      <c r="H184" t="s">
        <v>651</v>
      </c>
      <c r="I184" t="s">
        <v>666</v>
      </c>
      <c r="J184" s="7" t="s">
        <v>869</v>
      </c>
      <c r="K184" t="s">
        <v>862</v>
      </c>
      <c r="L184" t="s">
        <v>490</v>
      </c>
      <c r="M184" t="s">
        <v>702</v>
      </c>
      <c r="N184" t="s">
        <v>482</v>
      </c>
    </row>
    <row r="185" spans="1:14" x14ac:dyDescent="0.25">
      <c r="A185" t="s">
        <v>464</v>
      </c>
      <c r="B185" s="24">
        <v>209</v>
      </c>
      <c r="C185" s="24">
        <v>0</v>
      </c>
      <c r="D185">
        <v>0</v>
      </c>
      <c r="E185" t="s">
        <v>479</v>
      </c>
      <c r="F185" t="s">
        <v>480</v>
      </c>
      <c r="G185">
        <v>0</v>
      </c>
      <c r="H185" t="s">
        <v>651</v>
      </c>
      <c r="I185" t="s">
        <v>666</v>
      </c>
      <c r="J185" t="s">
        <v>499</v>
      </c>
      <c r="K185" t="s">
        <v>677</v>
      </c>
      <c r="L185" t="s">
        <v>490</v>
      </c>
      <c r="M185" t="s">
        <v>702</v>
      </c>
      <c r="N185" t="s">
        <v>482</v>
      </c>
    </row>
    <row r="186" spans="1:14" ht="60" x14ac:dyDescent="0.25">
      <c r="A186" t="s">
        <v>465</v>
      </c>
      <c r="B186" s="24">
        <v>165</v>
      </c>
      <c r="C186" s="24">
        <v>0</v>
      </c>
      <c r="D186">
        <v>0</v>
      </c>
      <c r="E186" t="s">
        <v>479</v>
      </c>
      <c r="F186" t="s">
        <v>480</v>
      </c>
      <c r="G186" s="7" t="s">
        <v>804</v>
      </c>
      <c r="H186" t="s">
        <v>651</v>
      </c>
      <c r="I186" t="s">
        <v>666</v>
      </c>
      <c r="J186" t="s">
        <v>543</v>
      </c>
      <c r="K186" t="s">
        <v>142</v>
      </c>
      <c r="L186" t="s">
        <v>490</v>
      </c>
      <c r="M186" t="s">
        <v>668</v>
      </c>
      <c r="N186" t="s">
        <v>482</v>
      </c>
    </row>
    <row r="187" spans="1:14" x14ac:dyDescent="0.25">
      <c r="A187" t="s">
        <v>469</v>
      </c>
      <c r="B187" s="24">
        <v>175</v>
      </c>
      <c r="C187" s="24">
        <v>0</v>
      </c>
      <c r="D187">
        <v>0</v>
      </c>
      <c r="E187" t="s">
        <v>479</v>
      </c>
      <c r="F187" t="s">
        <v>480</v>
      </c>
      <c r="G187" t="s">
        <v>484</v>
      </c>
      <c r="H187" t="s">
        <v>651</v>
      </c>
      <c r="I187" t="s">
        <v>58</v>
      </c>
      <c r="J187" t="s">
        <v>499</v>
      </c>
      <c r="K187" t="s">
        <v>731</v>
      </c>
      <c r="L187" t="s">
        <v>481</v>
      </c>
      <c r="M187" t="s">
        <v>704</v>
      </c>
      <c r="N187" t="s">
        <v>482</v>
      </c>
    </row>
    <row r="188" spans="1:14" x14ac:dyDescent="0.25">
      <c r="A188" t="s">
        <v>656</v>
      </c>
      <c r="B188" s="24" t="s">
        <v>657</v>
      </c>
      <c r="C188" s="24">
        <v>0</v>
      </c>
      <c r="D188" t="s">
        <v>863</v>
      </c>
      <c r="E188" t="s">
        <v>479</v>
      </c>
      <c r="F188" t="s">
        <v>480</v>
      </c>
      <c r="G188" t="s">
        <v>484</v>
      </c>
      <c r="H188" t="s">
        <v>651</v>
      </c>
      <c r="I188" t="s">
        <v>684</v>
      </c>
      <c r="J188" t="s">
        <v>499</v>
      </c>
      <c r="K188" t="s">
        <v>486</v>
      </c>
      <c r="L188" t="s">
        <v>490</v>
      </c>
      <c r="M188" t="s">
        <v>690</v>
      </c>
      <c r="N188" t="s">
        <v>482</v>
      </c>
    </row>
    <row r="189" spans="1:14" x14ac:dyDescent="0.25">
      <c r="A189" t="s">
        <v>470</v>
      </c>
      <c r="B189" s="24">
        <v>195</v>
      </c>
      <c r="C189" s="24">
        <v>0</v>
      </c>
      <c r="D189">
        <v>0</v>
      </c>
      <c r="E189" t="s">
        <v>479</v>
      </c>
      <c r="F189" t="s">
        <v>480</v>
      </c>
      <c r="G189" t="s">
        <v>484</v>
      </c>
      <c r="H189" t="s">
        <v>651</v>
      </c>
      <c r="I189" t="s">
        <v>58</v>
      </c>
      <c r="J189" t="s">
        <v>499</v>
      </c>
      <c r="K189" t="s">
        <v>731</v>
      </c>
      <c r="L189" t="s">
        <v>481</v>
      </c>
      <c r="M189" t="s">
        <v>704</v>
      </c>
      <c r="N189" t="s">
        <v>482</v>
      </c>
    </row>
    <row r="190" spans="1:14" x14ac:dyDescent="0.25">
      <c r="A190" t="s">
        <v>719</v>
      </c>
      <c r="B190" s="24">
        <v>219</v>
      </c>
      <c r="C190" s="24">
        <v>0</v>
      </c>
      <c r="D190">
        <v>0</v>
      </c>
      <c r="E190" t="s">
        <v>479</v>
      </c>
      <c r="F190" t="s">
        <v>480</v>
      </c>
      <c r="G190" t="s">
        <v>484</v>
      </c>
      <c r="H190">
        <v>0</v>
      </c>
      <c r="I190">
        <v>0</v>
      </c>
      <c r="J190" t="s">
        <v>507</v>
      </c>
      <c r="K190" t="s">
        <v>142</v>
      </c>
      <c r="L190" t="s">
        <v>751</v>
      </c>
      <c r="M190">
        <v>0</v>
      </c>
      <c r="N190" t="s">
        <v>482</v>
      </c>
    </row>
    <row r="191" spans="1:14" x14ac:dyDescent="0.25">
      <c r="A191" t="s">
        <v>720</v>
      </c>
      <c r="B191" s="24">
        <v>219</v>
      </c>
      <c r="C191" s="24">
        <v>0</v>
      </c>
      <c r="D191">
        <v>0</v>
      </c>
      <c r="E191" t="s">
        <v>479</v>
      </c>
      <c r="F191" t="s">
        <v>480</v>
      </c>
      <c r="G191" t="s">
        <v>484</v>
      </c>
      <c r="H191">
        <v>0</v>
      </c>
      <c r="I191">
        <v>0</v>
      </c>
      <c r="J191" t="s">
        <v>507</v>
      </c>
      <c r="K191" t="s">
        <v>142</v>
      </c>
      <c r="L191" t="s">
        <v>751</v>
      </c>
      <c r="M191">
        <v>0</v>
      </c>
      <c r="N191" t="s">
        <v>482</v>
      </c>
    </row>
    <row r="192" spans="1:14" x14ac:dyDescent="0.25">
      <c r="A192" t="s">
        <v>752</v>
      </c>
      <c r="B192" s="24">
        <v>125</v>
      </c>
      <c r="C192" s="24">
        <v>0</v>
      </c>
      <c r="D192">
        <v>0</v>
      </c>
      <c r="E192" t="s">
        <v>479</v>
      </c>
      <c r="F192" t="s">
        <v>480</v>
      </c>
      <c r="G192" t="s">
        <v>484</v>
      </c>
      <c r="H192">
        <v>0</v>
      </c>
      <c r="I192">
        <v>0</v>
      </c>
      <c r="J192" t="s">
        <v>499</v>
      </c>
      <c r="K192" t="s">
        <v>486</v>
      </c>
      <c r="L192" t="s">
        <v>481</v>
      </c>
      <c r="M192">
        <v>0</v>
      </c>
      <c r="N192" t="s">
        <v>482</v>
      </c>
    </row>
    <row r="193" spans="1:14" x14ac:dyDescent="0.25">
      <c r="A193" t="s">
        <v>726</v>
      </c>
      <c r="B193" s="24">
        <v>99</v>
      </c>
      <c r="C193" s="24">
        <v>0</v>
      </c>
      <c r="D193">
        <v>0</v>
      </c>
      <c r="E193" t="s">
        <v>479</v>
      </c>
      <c r="F193" t="s">
        <v>480</v>
      </c>
      <c r="G193" t="s">
        <v>484</v>
      </c>
      <c r="H193">
        <v>0</v>
      </c>
      <c r="I193">
        <v>0</v>
      </c>
      <c r="J193" t="s">
        <v>499</v>
      </c>
      <c r="K193" t="s">
        <v>486</v>
      </c>
      <c r="L193" t="s">
        <v>481</v>
      </c>
      <c r="M193">
        <v>0</v>
      </c>
      <c r="N193" t="s">
        <v>482</v>
      </c>
    </row>
    <row r="194" spans="1:14" x14ac:dyDescent="0.25">
      <c r="A194" t="s">
        <v>805</v>
      </c>
      <c r="B194" s="24" t="s">
        <v>806</v>
      </c>
      <c r="C194" s="24">
        <v>0</v>
      </c>
      <c r="D194">
        <v>0</v>
      </c>
      <c r="E194" t="s">
        <v>479</v>
      </c>
      <c r="F194" t="s">
        <v>480</v>
      </c>
      <c r="G194" t="s">
        <v>484</v>
      </c>
      <c r="H194">
        <v>0</v>
      </c>
      <c r="I194">
        <v>0</v>
      </c>
      <c r="J194" t="s">
        <v>499</v>
      </c>
      <c r="K194" t="s">
        <v>486</v>
      </c>
      <c r="L194" t="s">
        <v>490</v>
      </c>
      <c r="M194">
        <v>0</v>
      </c>
      <c r="N194" t="s">
        <v>482</v>
      </c>
    </row>
    <row r="195" spans="1:14" x14ac:dyDescent="0.25">
      <c r="A195" t="s">
        <v>807</v>
      </c>
      <c r="B195" s="24" t="s">
        <v>808</v>
      </c>
      <c r="C195" s="24">
        <v>0</v>
      </c>
      <c r="D195">
        <v>0</v>
      </c>
      <c r="E195" t="s">
        <v>479</v>
      </c>
      <c r="F195" t="s">
        <v>480</v>
      </c>
      <c r="G195" t="s">
        <v>484</v>
      </c>
      <c r="H195" t="s">
        <v>651</v>
      </c>
      <c r="I195" t="s">
        <v>669</v>
      </c>
      <c r="J195" t="s">
        <v>499</v>
      </c>
      <c r="K195" t="s">
        <v>864</v>
      </c>
      <c r="L195" t="s">
        <v>481</v>
      </c>
      <c r="M195" t="s">
        <v>689</v>
      </c>
      <c r="N195" t="s">
        <v>482</v>
      </c>
    </row>
    <row r="196" spans="1:14" x14ac:dyDescent="0.25">
      <c r="A196" t="s">
        <v>193</v>
      </c>
      <c r="B196" s="24">
        <v>0</v>
      </c>
      <c r="C196" s="24">
        <v>0</v>
      </c>
      <c r="D196">
        <v>0</v>
      </c>
      <c r="E196">
        <v>0</v>
      </c>
      <c r="F196">
        <v>0</v>
      </c>
      <c r="G196">
        <v>0</v>
      </c>
      <c r="H196">
        <v>0</v>
      </c>
      <c r="I196">
        <v>0</v>
      </c>
      <c r="J196">
        <v>0</v>
      </c>
      <c r="K196">
        <v>0</v>
      </c>
      <c r="L196">
        <v>0</v>
      </c>
      <c r="M196">
        <v>0</v>
      </c>
      <c r="N196">
        <v>0</v>
      </c>
    </row>
    <row r="197" spans="1:14" x14ac:dyDescent="0.25">
      <c r="A197">
        <v>196</v>
      </c>
      <c r="B197" s="24">
        <v>0</v>
      </c>
      <c r="C197" s="24">
        <v>0</v>
      </c>
      <c r="D197">
        <v>0</v>
      </c>
      <c r="E197">
        <v>0</v>
      </c>
      <c r="F197">
        <v>0</v>
      </c>
      <c r="G197">
        <v>0</v>
      </c>
      <c r="H197">
        <v>0</v>
      </c>
      <c r="I197">
        <v>0</v>
      </c>
      <c r="J197">
        <v>0</v>
      </c>
      <c r="K197">
        <v>0</v>
      </c>
      <c r="L197">
        <v>0</v>
      </c>
      <c r="M197">
        <v>0</v>
      </c>
      <c r="N197">
        <v>0</v>
      </c>
    </row>
    <row r="198" spans="1:14" x14ac:dyDescent="0.25">
      <c r="A198">
        <v>197</v>
      </c>
      <c r="B198" s="24">
        <v>0</v>
      </c>
      <c r="C198" s="24">
        <v>0</v>
      </c>
      <c r="D198">
        <v>0</v>
      </c>
      <c r="E198">
        <v>0</v>
      </c>
      <c r="F198">
        <v>0</v>
      </c>
      <c r="G198">
        <v>0</v>
      </c>
      <c r="H198">
        <v>0</v>
      </c>
      <c r="I198">
        <v>0</v>
      </c>
      <c r="J198">
        <v>0</v>
      </c>
      <c r="K198">
        <v>0</v>
      </c>
      <c r="L198">
        <v>0</v>
      </c>
      <c r="M198">
        <v>0</v>
      </c>
      <c r="N198">
        <v>0</v>
      </c>
    </row>
    <row r="199" spans="1:14" x14ac:dyDescent="0.25">
      <c r="A199">
        <v>198</v>
      </c>
      <c r="B199" s="24">
        <v>0</v>
      </c>
      <c r="C199" s="24">
        <v>0</v>
      </c>
      <c r="D199">
        <v>0</v>
      </c>
      <c r="E199">
        <v>0</v>
      </c>
      <c r="F199">
        <v>0</v>
      </c>
      <c r="G199">
        <v>0</v>
      </c>
      <c r="H199">
        <v>0</v>
      </c>
      <c r="I199">
        <v>0</v>
      </c>
      <c r="J199">
        <v>0</v>
      </c>
      <c r="K199">
        <v>0</v>
      </c>
      <c r="L199">
        <v>0</v>
      </c>
      <c r="M199">
        <v>0</v>
      </c>
      <c r="N199">
        <v>0</v>
      </c>
    </row>
    <row r="200" spans="1:14" x14ac:dyDescent="0.25">
      <c r="A200">
        <v>199</v>
      </c>
      <c r="B200" s="24">
        <v>0</v>
      </c>
      <c r="C200" s="24">
        <v>0</v>
      </c>
      <c r="D200">
        <v>0</v>
      </c>
      <c r="E200">
        <v>0</v>
      </c>
      <c r="F200">
        <v>0</v>
      </c>
      <c r="G200">
        <v>0</v>
      </c>
      <c r="H200">
        <v>0</v>
      </c>
      <c r="I200">
        <v>0</v>
      </c>
      <c r="J200">
        <v>0</v>
      </c>
      <c r="K200">
        <v>0</v>
      </c>
      <c r="L200">
        <v>0</v>
      </c>
      <c r="M200">
        <v>0</v>
      </c>
      <c r="N200">
        <v>0</v>
      </c>
    </row>
    <row r="201" spans="1:14" x14ac:dyDescent="0.25">
      <c r="A201">
        <v>200</v>
      </c>
      <c r="B201" s="24">
        <v>0</v>
      </c>
      <c r="C201" s="24">
        <v>0</v>
      </c>
      <c r="D201">
        <v>0</v>
      </c>
      <c r="E201">
        <v>0</v>
      </c>
      <c r="F201">
        <v>0</v>
      </c>
      <c r="G201">
        <v>0</v>
      </c>
      <c r="H201">
        <v>0</v>
      </c>
      <c r="I201">
        <v>0</v>
      </c>
      <c r="J201">
        <v>0</v>
      </c>
      <c r="K201">
        <v>0</v>
      </c>
      <c r="L201">
        <v>0</v>
      </c>
      <c r="M201">
        <v>0</v>
      </c>
      <c r="N201">
        <v>0</v>
      </c>
    </row>
    <row r="202" spans="1:14" x14ac:dyDescent="0.25">
      <c r="A202">
        <v>201</v>
      </c>
      <c r="B202" s="24">
        <v>0</v>
      </c>
      <c r="C202" s="24">
        <v>0</v>
      </c>
      <c r="D202">
        <v>0</v>
      </c>
      <c r="E202">
        <v>0</v>
      </c>
      <c r="F202">
        <v>0</v>
      </c>
      <c r="G202">
        <v>0</v>
      </c>
      <c r="H202">
        <v>0</v>
      </c>
      <c r="I202">
        <v>0</v>
      </c>
      <c r="J202">
        <v>0</v>
      </c>
      <c r="K202">
        <v>0</v>
      </c>
      <c r="L202">
        <v>0</v>
      </c>
      <c r="M202">
        <v>0</v>
      </c>
      <c r="N202">
        <v>0</v>
      </c>
    </row>
    <row r="203" spans="1:14" x14ac:dyDescent="0.25">
      <c r="A203">
        <v>202</v>
      </c>
      <c r="B203" s="24">
        <v>0</v>
      </c>
      <c r="C203" s="24">
        <v>0</v>
      </c>
      <c r="D203">
        <v>0</v>
      </c>
      <c r="E203">
        <v>0</v>
      </c>
      <c r="F203">
        <v>0</v>
      </c>
      <c r="G203">
        <v>0</v>
      </c>
      <c r="H203">
        <v>0</v>
      </c>
      <c r="I203">
        <v>0</v>
      </c>
      <c r="J203">
        <v>0</v>
      </c>
      <c r="K203">
        <v>0</v>
      </c>
      <c r="L203">
        <v>0</v>
      </c>
      <c r="M203">
        <v>0</v>
      </c>
      <c r="N203">
        <v>0</v>
      </c>
    </row>
    <row r="204" spans="1:14" x14ac:dyDescent="0.25">
      <c r="A204">
        <v>203</v>
      </c>
      <c r="B204" s="24">
        <v>0</v>
      </c>
      <c r="C204" s="24">
        <v>0</v>
      </c>
      <c r="D204">
        <v>0</v>
      </c>
      <c r="E204">
        <v>0</v>
      </c>
      <c r="F204">
        <v>0</v>
      </c>
      <c r="G204">
        <v>0</v>
      </c>
      <c r="H204">
        <v>0</v>
      </c>
      <c r="I204">
        <v>0</v>
      </c>
      <c r="J204">
        <v>0</v>
      </c>
      <c r="K204">
        <v>0</v>
      </c>
      <c r="L204">
        <v>0</v>
      </c>
      <c r="M204">
        <v>0</v>
      </c>
      <c r="N204">
        <v>0</v>
      </c>
    </row>
    <row r="205" spans="1:14" x14ac:dyDescent="0.25">
      <c r="A205">
        <v>204</v>
      </c>
      <c r="B205" s="24">
        <v>0</v>
      </c>
      <c r="C205" s="24">
        <v>0</v>
      </c>
      <c r="D205">
        <v>0</v>
      </c>
      <c r="E205">
        <v>0</v>
      </c>
      <c r="F205">
        <v>0</v>
      </c>
      <c r="G205">
        <v>0</v>
      </c>
      <c r="H205">
        <v>0</v>
      </c>
      <c r="I205">
        <v>0</v>
      </c>
      <c r="J205">
        <v>0</v>
      </c>
      <c r="K205">
        <v>0</v>
      </c>
      <c r="L205">
        <v>0</v>
      </c>
      <c r="M205">
        <v>0</v>
      </c>
      <c r="N205">
        <v>0</v>
      </c>
    </row>
    <row r="206" spans="1:14" x14ac:dyDescent="0.25">
      <c r="A206">
        <v>205</v>
      </c>
      <c r="B206" s="24">
        <v>0</v>
      </c>
      <c r="C206" s="24">
        <v>0</v>
      </c>
      <c r="D206">
        <v>0</v>
      </c>
      <c r="E206">
        <v>0</v>
      </c>
      <c r="F206">
        <v>0</v>
      </c>
      <c r="G206">
        <v>0</v>
      </c>
      <c r="H206">
        <v>0</v>
      </c>
      <c r="I206">
        <v>0</v>
      </c>
      <c r="J206">
        <v>0</v>
      </c>
      <c r="K206">
        <v>0</v>
      </c>
      <c r="L206">
        <v>0</v>
      </c>
      <c r="M206">
        <v>0</v>
      </c>
      <c r="N206">
        <v>0</v>
      </c>
    </row>
    <row r="207" spans="1:14" x14ac:dyDescent="0.25">
      <c r="A207">
        <v>206</v>
      </c>
      <c r="B207" s="24">
        <v>0</v>
      </c>
      <c r="C207" s="24">
        <v>0</v>
      </c>
      <c r="D207">
        <v>0</v>
      </c>
      <c r="E207">
        <v>0</v>
      </c>
      <c r="F207">
        <v>0</v>
      </c>
      <c r="G207">
        <v>0</v>
      </c>
      <c r="H207">
        <v>0</v>
      </c>
      <c r="I207">
        <v>0</v>
      </c>
      <c r="J207">
        <v>0</v>
      </c>
      <c r="K207">
        <v>0</v>
      </c>
      <c r="L207">
        <v>0</v>
      </c>
      <c r="M207">
        <v>0</v>
      </c>
      <c r="N207">
        <v>0</v>
      </c>
    </row>
    <row r="208" spans="1:14" x14ac:dyDescent="0.25">
      <c r="A208">
        <v>207</v>
      </c>
      <c r="B208" s="24">
        <v>0</v>
      </c>
      <c r="C208" s="24">
        <v>0</v>
      </c>
      <c r="D208">
        <v>0</v>
      </c>
      <c r="E208">
        <v>0</v>
      </c>
      <c r="F208">
        <v>0</v>
      </c>
      <c r="G208">
        <v>0</v>
      </c>
      <c r="H208">
        <v>0</v>
      </c>
      <c r="I208">
        <v>0</v>
      </c>
      <c r="J208">
        <v>0</v>
      </c>
      <c r="K208">
        <v>0</v>
      </c>
      <c r="L208">
        <v>0</v>
      </c>
      <c r="M208">
        <v>0</v>
      </c>
      <c r="N208">
        <v>0</v>
      </c>
    </row>
    <row r="209" spans="1:14" x14ac:dyDescent="0.25">
      <c r="A209">
        <v>208</v>
      </c>
      <c r="B209" s="24">
        <v>0</v>
      </c>
      <c r="C209" s="24">
        <v>0</v>
      </c>
      <c r="D209">
        <v>0</v>
      </c>
      <c r="E209">
        <v>0</v>
      </c>
      <c r="F209">
        <v>0</v>
      </c>
      <c r="G209">
        <v>0</v>
      </c>
      <c r="H209">
        <v>0</v>
      </c>
      <c r="I209">
        <v>0</v>
      </c>
      <c r="J209">
        <v>0</v>
      </c>
      <c r="K209">
        <v>0</v>
      </c>
      <c r="L209">
        <v>0</v>
      </c>
      <c r="M209">
        <v>0</v>
      </c>
      <c r="N209">
        <v>0</v>
      </c>
    </row>
    <row r="210" spans="1:14" x14ac:dyDescent="0.25">
      <c r="A210">
        <v>209</v>
      </c>
      <c r="B210" s="24">
        <v>0</v>
      </c>
      <c r="C210" s="24">
        <v>0</v>
      </c>
      <c r="D210">
        <v>0</v>
      </c>
      <c r="E210">
        <v>0</v>
      </c>
      <c r="F210">
        <v>0</v>
      </c>
      <c r="G210">
        <v>0</v>
      </c>
      <c r="H210">
        <v>0</v>
      </c>
      <c r="I210">
        <v>0</v>
      </c>
      <c r="J210">
        <v>0</v>
      </c>
      <c r="K210">
        <v>0</v>
      </c>
      <c r="L210">
        <v>0</v>
      </c>
      <c r="M210">
        <v>0</v>
      </c>
      <c r="N210">
        <v>0</v>
      </c>
    </row>
    <row r="211" spans="1:14" x14ac:dyDescent="0.25">
      <c r="A211">
        <v>210</v>
      </c>
      <c r="B211" s="24">
        <v>0</v>
      </c>
      <c r="C211" s="24">
        <v>0</v>
      </c>
      <c r="D211">
        <v>0</v>
      </c>
      <c r="E211">
        <v>0</v>
      </c>
      <c r="F211">
        <v>0</v>
      </c>
      <c r="G211">
        <v>0</v>
      </c>
      <c r="H211">
        <v>0</v>
      </c>
      <c r="I211">
        <v>0</v>
      </c>
      <c r="J211">
        <v>0</v>
      </c>
      <c r="K211">
        <v>0</v>
      </c>
      <c r="L211">
        <v>0</v>
      </c>
      <c r="M211">
        <v>0</v>
      </c>
      <c r="N211">
        <v>0</v>
      </c>
    </row>
    <row r="212" spans="1:14" x14ac:dyDescent="0.25">
      <c r="A212">
        <v>211</v>
      </c>
      <c r="B212" s="24">
        <v>0</v>
      </c>
      <c r="C212" s="24">
        <v>0</v>
      </c>
      <c r="D212">
        <v>0</v>
      </c>
      <c r="E212">
        <v>0</v>
      </c>
      <c r="F212">
        <v>0</v>
      </c>
      <c r="G212">
        <v>0</v>
      </c>
      <c r="H212">
        <v>0</v>
      </c>
      <c r="I212">
        <v>0</v>
      </c>
      <c r="J212">
        <v>0</v>
      </c>
      <c r="K212">
        <v>0</v>
      </c>
      <c r="L212">
        <v>0</v>
      </c>
      <c r="M212">
        <v>0</v>
      </c>
      <c r="N212">
        <v>0</v>
      </c>
    </row>
    <row r="213" spans="1:14" x14ac:dyDescent="0.25">
      <c r="A213">
        <v>212</v>
      </c>
      <c r="B213" s="24">
        <v>0</v>
      </c>
      <c r="C213" s="24">
        <v>0</v>
      </c>
      <c r="D213">
        <v>0</v>
      </c>
      <c r="E213">
        <v>0</v>
      </c>
      <c r="F213">
        <v>0</v>
      </c>
      <c r="G213">
        <v>0</v>
      </c>
      <c r="H213">
        <v>0</v>
      </c>
      <c r="I213">
        <v>0</v>
      </c>
      <c r="J213">
        <v>0</v>
      </c>
      <c r="K213">
        <v>0</v>
      </c>
      <c r="L213">
        <v>0</v>
      </c>
      <c r="M213">
        <v>0</v>
      </c>
      <c r="N213">
        <v>0</v>
      </c>
    </row>
    <row r="214" spans="1:14" x14ac:dyDescent="0.25">
      <c r="A214">
        <v>213</v>
      </c>
      <c r="B214" s="24">
        <v>0</v>
      </c>
      <c r="C214" s="24">
        <v>0</v>
      </c>
      <c r="D214">
        <v>0</v>
      </c>
      <c r="E214">
        <v>0</v>
      </c>
      <c r="F214">
        <v>0</v>
      </c>
      <c r="G214">
        <v>0</v>
      </c>
      <c r="H214">
        <v>0</v>
      </c>
      <c r="I214">
        <v>0</v>
      </c>
      <c r="J214">
        <v>0</v>
      </c>
      <c r="K214">
        <v>0</v>
      </c>
      <c r="L214">
        <v>0</v>
      </c>
      <c r="M214">
        <v>0</v>
      </c>
      <c r="N214">
        <v>0</v>
      </c>
    </row>
    <row r="215" spans="1:14" x14ac:dyDescent="0.25">
      <c r="A215">
        <v>214</v>
      </c>
      <c r="B215" s="24">
        <v>0</v>
      </c>
      <c r="C215" s="24">
        <v>0</v>
      </c>
      <c r="D215">
        <v>0</v>
      </c>
      <c r="E215">
        <v>0</v>
      </c>
      <c r="F215">
        <v>0</v>
      </c>
      <c r="G215">
        <v>0</v>
      </c>
      <c r="H215">
        <v>0</v>
      </c>
      <c r="I215">
        <v>0</v>
      </c>
      <c r="J215">
        <v>0</v>
      </c>
      <c r="K215">
        <v>0</v>
      </c>
      <c r="L215">
        <v>0</v>
      </c>
      <c r="M215">
        <v>0</v>
      </c>
      <c r="N215">
        <v>0</v>
      </c>
    </row>
    <row r="216" spans="1:14" x14ac:dyDescent="0.25">
      <c r="A216">
        <v>215</v>
      </c>
      <c r="B216" s="24">
        <v>0</v>
      </c>
      <c r="C216" s="24">
        <v>0</v>
      </c>
      <c r="D216">
        <v>0</v>
      </c>
      <c r="E216">
        <v>0</v>
      </c>
      <c r="F216">
        <v>0</v>
      </c>
      <c r="G216">
        <v>0</v>
      </c>
      <c r="H216">
        <v>0</v>
      </c>
      <c r="I216">
        <v>0</v>
      </c>
      <c r="J216">
        <v>0</v>
      </c>
      <c r="K216">
        <v>0</v>
      </c>
      <c r="L216">
        <v>0</v>
      </c>
      <c r="M216">
        <v>0</v>
      </c>
      <c r="N216">
        <v>0</v>
      </c>
    </row>
    <row r="217" spans="1:14" x14ac:dyDescent="0.25">
      <c r="A217">
        <v>216</v>
      </c>
      <c r="B217" s="24">
        <v>0</v>
      </c>
      <c r="C217" s="24">
        <v>0</v>
      </c>
      <c r="D217">
        <v>0</v>
      </c>
      <c r="E217">
        <v>0</v>
      </c>
      <c r="F217">
        <v>0</v>
      </c>
      <c r="G217">
        <v>0</v>
      </c>
      <c r="H217">
        <v>0</v>
      </c>
      <c r="I217">
        <v>0</v>
      </c>
      <c r="J217">
        <v>0</v>
      </c>
      <c r="K217">
        <v>0</v>
      </c>
      <c r="L217">
        <v>0</v>
      </c>
      <c r="M217">
        <v>0</v>
      </c>
      <c r="N217">
        <v>0</v>
      </c>
    </row>
    <row r="218" spans="1:14" x14ac:dyDescent="0.25">
      <c r="A218">
        <v>217</v>
      </c>
      <c r="B218" s="24">
        <v>0</v>
      </c>
      <c r="C218" s="24">
        <v>0</v>
      </c>
      <c r="D218">
        <v>0</v>
      </c>
      <c r="E218">
        <v>0</v>
      </c>
      <c r="F218">
        <v>0</v>
      </c>
      <c r="G218">
        <v>0</v>
      </c>
      <c r="H218">
        <v>0</v>
      </c>
      <c r="I218">
        <v>0</v>
      </c>
      <c r="J218">
        <v>0</v>
      </c>
      <c r="K218">
        <v>0</v>
      </c>
      <c r="L218">
        <v>0</v>
      </c>
      <c r="M218">
        <v>0</v>
      </c>
      <c r="N218">
        <v>0</v>
      </c>
    </row>
    <row r="219" spans="1:14" x14ac:dyDescent="0.25">
      <c r="A219">
        <v>218</v>
      </c>
      <c r="B219" s="24">
        <v>0</v>
      </c>
      <c r="C219" s="24">
        <v>0</v>
      </c>
      <c r="D219">
        <v>0</v>
      </c>
      <c r="E219">
        <v>0</v>
      </c>
      <c r="F219">
        <v>0</v>
      </c>
      <c r="G219">
        <v>0</v>
      </c>
      <c r="H219">
        <v>0</v>
      </c>
      <c r="I219">
        <v>0</v>
      </c>
      <c r="J219">
        <v>0</v>
      </c>
      <c r="K219">
        <v>0</v>
      </c>
      <c r="L219">
        <v>0</v>
      </c>
      <c r="M219">
        <v>0</v>
      </c>
      <c r="N219">
        <v>0</v>
      </c>
    </row>
    <row r="220" spans="1:14" x14ac:dyDescent="0.25">
      <c r="A220">
        <v>219</v>
      </c>
      <c r="B220" s="24">
        <v>0</v>
      </c>
      <c r="C220" s="24">
        <v>0</v>
      </c>
      <c r="D220">
        <v>0</v>
      </c>
      <c r="E220">
        <v>0</v>
      </c>
      <c r="F220">
        <v>0</v>
      </c>
      <c r="G220">
        <v>0</v>
      </c>
      <c r="H220">
        <v>0</v>
      </c>
      <c r="I220">
        <v>0</v>
      </c>
      <c r="J220">
        <v>0</v>
      </c>
      <c r="K220">
        <v>0</v>
      </c>
      <c r="L220">
        <v>0</v>
      </c>
      <c r="M220">
        <v>0</v>
      </c>
      <c r="N220">
        <v>0</v>
      </c>
    </row>
    <row r="221" spans="1:14" x14ac:dyDescent="0.25">
      <c r="A221">
        <v>220</v>
      </c>
      <c r="B221" s="24">
        <v>0</v>
      </c>
      <c r="C221" s="24">
        <v>0</v>
      </c>
      <c r="D221">
        <v>0</v>
      </c>
      <c r="E221">
        <v>0</v>
      </c>
      <c r="F221">
        <v>0</v>
      </c>
      <c r="G221">
        <v>0</v>
      </c>
      <c r="H221">
        <v>0</v>
      </c>
      <c r="I221">
        <v>0</v>
      </c>
      <c r="J221">
        <v>0</v>
      </c>
      <c r="K221">
        <v>0</v>
      </c>
      <c r="L221">
        <v>0</v>
      </c>
      <c r="M221">
        <v>0</v>
      </c>
      <c r="N221">
        <v>0</v>
      </c>
    </row>
    <row r="222" spans="1:14" x14ac:dyDescent="0.25">
      <c r="A222">
        <v>221</v>
      </c>
      <c r="B222" s="24">
        <v>0</v>
      </c>
      <c r="C222" s="24">
        <v>0</v>
      </c>
      <c r="D222">
        <v>0</v>
      </c>
      <c r="E222">
        <v>0</v>
      </c>
      <c r="F222">
        <v>0</v>
      </c>
      <c r="G222">
        <v>0</v>
      </c>
      <c r="H222">
        <v>0</v>
      </c>
      <c r="I222">
        <v>0</v>
      </c>
      <c r="J222">
        <v>0</v>
      </c>
      <c r="K222">
        <v>0</v>
      </c>
      <c r="L222">
        <v>0</v>
      </c>
      <c r="M222">
        <v>0</v>
      </c>
      <c r="N222">
        <v>0</v>
      </c>
    </row>
    <row r="223" spans="1:14" x14ac:dyDescent="0.25">
      <c r="A223">
        <v>222</v>
      </c>
      <c r="B223" s="24">
        <v>0</v>
      </c>
      <c r="C223" s="24">
        <v>0</v>
      </c>
      <c r="D223">
        <v>0</v>
      </c>
      <c r="E223">
        <v>0</v>
      </c>
      <c r="F223">
        <v>0</v>
      </c>
      <c r="G223">
        <v>0</v>
      </c>
      <c r="H223">
        <v>0</v>
      </c>
      <c r="I223">
        <v>0</v>
      </c>
      <c r="J223">
        <v>0</v>
      </c>
      <c r="K223">
        <v>0</v>
      </c>
      <c r="L223">
        <v>0</v>
      </c>
      <c r="M223">
        <v>0</v>
      </c>
      <c r="N223">
        <v>0</v>
      </c>
    </row>
    <row r="224" spans="1:14" x14ac:dyDescent="0.25">
      <c r="A224">
        <v>223</v>
      </c>
      <c r="B224" s="24">
        <v>0</v>
      </c>
      <c r="C224" s="24">
        <v>0</v>
      </c>
      <c r="D224">
        <v>0</v>
      </c>
      <c r="E224">
        <v>0</v>
      </c>
      <c r="F224">
        <v>0</v>
      </c>
      <c r="G224">
        <v>0</v>
      </c>
      <c r="H224">
        <v>0</v>
      </c>
      <c r="I224">
        <v>0</v>
      </c>
      <c r="J224">
        <v>0</v>
      </c>
      <c r="K224">
        <v>0</v>
      </c>
      <c r="L224">
        <v>0</v>
      </c>
      <c r="M224">
        <v>0</v>
      </c>
      <c r="N224">
        <v>0</v>
      </c>
    </row>
    <row r="225" spans="1:14" x14ac:dyDescent="0.25">
      <c r="A225">
        <v>224</v>
      </c>
      <c r="B225" s="24">
        <v>0</v>
      </c>
      <c r="C225" s="24">
        <v>0</v>
      </c>
      <c r="D225">
        <v>0</v>
      </c>
      <c r="E225">
        <v>0</v>
      </c>
      <c r="F225">
        <v>0</v>
      </c>
      <c r="G225">
        <v>0</v>
      </c>
      <c r="H225">
        <v>0</v>
      </c>
      <c r="I225">
        <v>0</v>
      </c>
      <c r="J225">
        <v>0</v>
      </c>
      <c r="K225">
        <v>0</v>
      </c>
      <c r="L225">
        <v>0</v>
      </c>
      <c r="M225">
        <v>0</v>
      </c>
      <c r="N225">
        <v>0</v>
      </c>
    </row>
    <row r="226" spans="1:14" x14ac:dyDescent="0.25">
      <c r="A226">
        <v>225</v>
      </c>
      <c r="B226" s="24">
        <v>0</v>
      </c>
      <c r="C226" s="24">
        <v>0</v>
      </c>
      <c r="D226">
        <v>0</v>
      </c>
      <c r="E226">
        <v>0</v>
      </c>
      <c r="F226">
        <v>0</v>
      </c>
      <c r="G226">
        <v>0</v>
      </c>
      <c r="H226">
        <v>0</v>
      </c>
      <c r="I226">
        <v>0</v>
      </c>
      <c r="J226">
        <v>0</v>
      </c>
      <c r="K226">
        <v>0</v>
      </c>
      <c r="L226">
        <v>0</v>
      </c>
      <c r="M226">
        <v>0</v>
      </c>
      <c r="N226">
        <v>0</v>
      </c>
    </row>
    <row r="227" spans="1:14" x14ac:dyDescent="0.25">
      <c r="A227">
        <v>226</v>
      </c>
      <c r="B227" s="24">
        <v>0</v>
      </c>
      <c r="C227" s="24">
        <v>0</v>
      </c>
      <c r="D227">
        <v>0</v>
      </c>
      <c r="E227">
        <v>0</v>
      </c>
      <c r="F227">
        <v>0</v>
      </c>
      <c r="G227">
        <v>0</v>
      </c>
      <c r="H227">
        <v>0</v>
      </c>
      <c r="I227">
        <v>0</v>
      </c>
      <c r="J227">
        <v>0</v>
      </c>
      <c r="K227">
        <v>0</v>
      </c>
      <c r="L227">
        <v>0</v>
      </c>
      <c r="M227">
        <v>0</v>
      </c>
      <c r="N227">
        <v>0</v>
      </c>
    </row>
    <row r="228" spans="1:14" x14ac:dyDescent="0.25">
      <c r="A228">
        <v>227</v>
      </c>
      <c r="B228" s="24">
        <v>0</v>
      </c>
      <c r="C228" s="24">
        <v>0</v>
      </c>
      <c r="D228">
        <v>0</v>
      </c>
      <c r="E228">
        <v>0</v>
      </c>
      <c r="F228">
        <v>0</v>
      </c>
      <c r="G228">
        <v>0</v>
      </c>
      <c r="H228">
        <v>0</v>
      </c>
      <c r="I228">
        <v>0</v>
      </c>
      <c r="J228">
        <v>0</v>
      </c>
      <c r="K228">
        <v>0</v>
      </c>
      <c r="L228">
        <v>0</v>
      </c>
      <c r="M228">
        <v>0</v>
      </c>
      <c r="N228">
        <v>0</v>
      </c>
    </row>
    <row r="229" spans="1:14" x14ac:dyDescent="0.25">
      <c r="A229">
        <v>228</v>
      </c>
      <c r="B229" s="24">
        <v>0</v>
      </c>
      <c r="C229" s="24">
        <v>0</v>
      </c>
      <c r="D229">
        <v>0</v>
      </c>
      <c r="E229">
        <v>0</v>
      </c>
      <c r="F229">
        <v>0</v>
      </c>
      <c r="G229">
        <v>0</v>
      </c>
      <c r="H229">
        <v>0</v>
      </c>
      <c r="I229">
        <v>0</v>
      </c>
      <c r="J229">
        <v>0</v>
      </c>
      <c r="K229">
        <v>0</v>
      </c>
      <c r="L229">
        <v>0</v>
      </c>
      <c r="M229">
        <v>0</v>
      </c>
      <c r="N229">
        <v>0</v>
      </c>
    </row>
    <row r="230" spans="1:14" x14ac:dyDescent="0.25">
      <c r="A230">
        <v>229</v>
      </c>
      <c r="B230" s="24">
        <v>0</v>
      </c>
      <c r="C230" s="24">
        <v>0</v>
      </c>
      <c r="D230">
        <v>0</v>
      </c>
      <c r="E230">
        <v>0</v>
      </c>
      <c r="F230">
        <v>0</v>
      </c>
      <c r="G230">
        <v>0</v>
      </c>
      <c r="H230">
        <v>0</v>
      </c>
      <c r="I230">
        <v>0</v>
      </c>
      <c r="J230">
        <v>0</v>
      </c>
      <c r="K230">
        <v>0</v>
      </c>
      <c r="L230">
        <v>0</v>
      </c>
      <c r="M230">
        <v>0</v>
      </c>
      <c r="N230">
        <v>0</v>
      </c>
    </row>
    <row r="231" spans="1:14" x14ac:dyDescent="0.25">
      <c r="A231">
        <v>230</v>
      </c>
      <c r="B231" s="24">
        <v>0</v>
      </c>
      <c r="C231" s="24">
        <v>0</v>
      </c>
      <c r="D231">
        <v>0</v>
      </c>
      <c r="E231">
        <v>0</v>
      </c>
      <c r="F231">
        <v>0</v>
      </c>
      <c r="G231">
        <v>0</v>
      </c>
      <c r="H231">
        <v>0</v>
      </c>
      <c r="I231">
        <v>0</v>
      </c>
      <c r="J231">
        <v>0</v>
      </c>
      <c r="K231">
        <v>0</v>
      </c>
      <c r="L231">
        <v>0</v>
      </c>
      <c r="M231">
        <v>0</v>
      </c>
      <c r="N231">
        <v>0</v>
      </c>
    </row>
    <row r="232" spans="1:14" x14ac:dyDescent="0.25">
      <c r="B232" s="24">
        <v>0</v>
      </c>
      <c r="C232" s="24">
        <v>0</v>
      </c>
      <c r="D232">
        <v>0</v>
      </c>
      <c r="E232">
        <v>0</v>
      </c>
      <c r="F232">
        <v>0</v>
      </c>
      <c r="G232">
        <v>0</v>
      </c>
      <c r="H232">
        <v>0</v>
      </c>
      <c r="I232">
        <v>0</v>
      </c>
      <c r="J232">
        <v>0</v>
      </c>
      <c r="K232">
        <v>0</v>
      </c>
      <c r="L232">
        <v>0</v>
      </c>
      <c r="M232">
        <v>0</v>
      </c>
      <c r="N23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9D4F9-2EFE-4376-AE2C-2DAE0414CB04}">
  <dimension ref="A1"/>
  <sheetViews>
    <sheetView workbookViewId="0">
      <selection activeCell="A2" sqref="A2"/>
    </sheetView>
  </sheetViews>
  <sheetFormatPr defaultRowHeight="15" x14ac:dyDescent="0.25"/>
  <sheetData>
    <row r="1" spans="1:1" x14ac:dyDescent="0.25">
      <c r="A1" t="s">
        <v>544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254E1-84AF-4722-B79C-ACEB8F776A70}">
  <dimension ref="A1:B108"/>
  <sheetViews>
    <sheetView topLeftCell="A86" workbookViewId="0">
      <selection activeCell="K96" sqref="K96"/>
    </sheetView>
  </sheetViews>
  <sheetFormatPr defaultRowHeight="15" x14ac:dyDescent="0.25"/>
  <cols>
    <col min="1" max="1" width="38.85546875" customWidth="1"/>
    <col min="2" max="2" width="33.7109375" customWidth="1"/>
  </cols>
  <sheetData>
    <row r="1" spans="1:2" x14ac:dyDescent="0.25">
      <c r="A1" s="10" t="s">
        <v>545</v>
      </c>
      <c r="B1" s="17" t="s">
        <v>12</v>
      </c>
    </row>
    <row r="2" spans="1:2" x14ac:dyDescent="0.25">
      <c r="A2" s="12" t="s">
        <v>546</v>
      </c>
      <c r="B2" s="11" t="s">
        <v>547</v>
      </c>
    </row>
    <row r="3" spans="1:2" x14ac:dyDescent="0.25">
      <c r="A3" s="12" t="s">
        <v>548</v>
      </c>
      <c r="B3" s="11" t="s">
        <v>549</v>
      </c>
    </row>
    <row r="4" spans="1:2" x14ac:dyDescent="0.25">
      <c r="A4" s="12" t="s">
        <v>550</v>
      </c>
      <c r="B4" s="11" t="s">
        <v>549</v>
      </c>
    </row>
    <row r="5" spans="1:2" x14ac:dyDescent="0.25">
      <c r="A5" s="13" t="s">
        <v>551</v>
      </c>
      <c r="B5" s="11" t="s">
        <v>547</v>
      </c>
    </row>
    <row r="6" spans="1:2" x14ac:dyDescent="0.25">
      <c r="A6" s="14" t="s">
        <v>54</v>
      </c>
      <c r="B6" s="11" t="s">
        <v>547</v>
      </c>
    </row>
    <row r="7" spans="1:2" x14ac:dyDescent="0.25">
      <c r="A7" s="13" t="s">
        <v>552</v>
      </c>
      <c r="B7" s="11" t="s">
        <v>553</v>
      </c>
    </row>
    <row r="8" spans="1:2" x14ac:dyDescent="0.25">
      <c r="A8" s="14" t="s">
        <v>554</v>
      </c>
      <c r="B8" s="11" t="s">
        <v>547</v>
      </c>
    </row>
    <row r="9" spans="1:2" x14ac:dyDescent="0.25">
      <c r="A9" s="13" t="s">
        <v>555</v>
      </c>
      <c r="B9" s="11" t="s">
        <v>553</v>
      </c>
    </row>
    <row r="10" spans="1:2" x14ac:dyDescent="0.25">
      <c r="A10" s="12" t="s">
        <v>556</v>
      </c>
      <c r="B10" s="11" t="s">
        <v>549</v>
      </c>
    </row>
    <row r="11" spans="1:2" ht="30" x14ac:dyDescent="0.25">
      <c r="A11" s="12" t="s">
        <v>557</v>
      </c>
      <c r="B11" s="11" t="s">
        <v>549</v>
      </c>
    </row>
    <row r="12" spans="1:2" x14ac:dyDescent="0.25">
      <c r="A12" s="12" t="s">
        <v>558</v>
      </c>
      <c r="B12" s="11" t="s">
        <v>549</v>
      </c>
    </row>
    <row r="13" spans="1:2" x14ac:dyDescent="0.25">
      <c r="A13" s="15" t="s">
        <v>83</v>
      </c>
      <c r="B13" s="11" t="s">
        <v>549</v>
      </c>
    </row>
    <row r="14" spans="1:2" x14ac:dyDescent="0.25">
      <c r="A14" s="12" t="s">
        <v>559</v>
      </c>
      <c r="B14" s="11" t="s">
        <v>553</v>
      </c>
    </row>
    <row r="15" spans="1:2" ht="30" x14ac:dyDescent="0.25">
      <c r="A15" s="12" t="s">
        <v>560</v>
      </c>
      <c r="B15" s="11" t="s">
        <v>547</v>
      </c>
    </row>
    <row r="16" spans="1:2" x14ac:dyDescent="0.25">
      <c r="A16" s="15" t="s">
        <v>97</v>
      </c>
      <c r="B16" s="11" t="s">
        <v>549</v>
      </c>
    </row>
    <row r="17" spans="1:2" x14ac:dyDescent="0.25">
      <c r="A17" s="12" t="s">
        <v>561</v>
      </c>
      <c r="B17" s="11" t="s">
        <v>553</v>
      </c>
    </row>
    <row r="18" spans="1:2" x14ac:dyDescent="0.25">
      <c r="A18" s="12" t="s">
        <v>562</v>
      </c>
      <c r="B18" s="11" t="s">
        <v>549</v>
      </c>
    </row>
    <row r="19" spans="1:2" x14ac:dyDescent="0.25">
      <c r="A19" s="12" t="s">
        <v>563</v>
      </c>
      <c r="B19" s="11" t="s">
        <v>549</v>
      </c>
    </row>
    <row r="20" spans="1:2" ht="30" x14ac:dyDescent="0.25">
      <c r="A20" s="12" t="s">
        <v>564</v>
      </c>
      <c r="B20" s="11" t="s">
        <v>549</v>
      </c>
    </row>
    <row r="21" spans="1:2" x14ac:dyDescent="0.25">
      <c r="A21" s="12" t="s">
        <v>565</v>
      </c>
      <c r="B21" s="11" t="s">
        <v>549</v>
      </c>
    </row>
    <row r="22" spans="1:2" x14ac:dyDescent="0.25">
      <c r="A22" s="15" t="s">
        <v>566</v>
      </c>
      <c r="B22" s="11" t="s">
        <v>549</v>
      </c>
    </row>
    <row r="23" spans="1:2" x14ac:dyDescent="0.25">
      <c r="A23" s="12" t="s">
        <v>561</v>
      </c>
      <c r="B23" s="11" t="s">
        <v>553</v>
      </c>
    </row>
    <row r="24" spans="1:2" ht="30" x14ac:dyDescent="0.25">
      <c r="A24" s="12" t="s">
        <v>567</v>
      </c>
      <c r="B24" s="11" t="s">
        <v>549</v>
      </c>
    </row>
    <row r="25" spans="1:2" x14ac:dyDescent="0.25">
      <c r="A25" s="15" t="s">
        <v>119</v>
      </c>
      <c r="B25" s="11" t="s">
        <v>549</v>
      </c>
    </row>
    <row r="26" spans="1:2" x14ac:dyDescent="0.25">
      <c r="A26" s="12" t="s">
        <v>568</v>
      </c>
      <c r="B26" s="11" t="s">
        <v>553</v>
      </c>
    </row>
    <row r="27" spans="1:2" ht="30" x14ac:dyDescent="0.25">
      <c r="A27" s="12" t="s">
        <v>569</v>
      </c>
      <c r="B27" s="11" t="s">
        <v>549</v>
      </c>
    </row>
    <row r="28" spans="1:2" x14ac:dyDescent="0.25">
      <c r="A28" s="15" t="s">
        <v>123</v>
      </c>
      <c r="B28" s="11" t="s">
        <v>549</v>
      </c>
    </row>
    <row r="29" spans="1:2" x14ac:dyDescent="0.25">
      <c r="A29" s="12" t="s">
        <v>570</v>
      </c>
      <c r="B29" s="11" t="s">
        <v>553</v>
      </c>
    </row>
    <row r="30" spans="1:2" x14ac:dyDescent="0.25">
      <c r="A30" s="15" t="s">
        <v>126</v>
      </c>
      <c r="B30" s="11" t="s">
        <v>549</v>
      </c>
    </row>
    <row r="31" spans="1:2" x14ac:dyDescent="0.25">
      <c r="A31" s="12" t="s">
        <v>571</v>
      </c>
      <c r="B31" s="11" t="s">
        <v>553</v>
      </c>
    </row>
    <row r="32" spans="1:2" x14ac:dyDescent="0.25">
      <c r="A32" s="15" t="s">
        <v>131</v>
      </c>
      <c r="B32" s="11" t="s">
        <v>549</v>
      </c>
    </row>
    <row r="33" spans="1:2" x14ac:dyDescent="0.25">
      <c r="A33" s="12" t="s">
        <v>572</v>
      </c>
      <c r="B33" s="11" t="s">
        <v>553</v>
      </c>
    </row>
    <row r="34" spans="1:2" ht="30" x14ac:dyDescent="0.25">
      <c r="A34" s="12" t="s">
        <v>573</v>
      </c>
      <c r="B34" s="11" t="s">
        <v>549</v>
      </c>
    </row>
    <row r="35" spans="1:2" x14ac:dyDescent="0.25">
      <c r="A35" s="12" t="s">
        <v>574</v>
      </c>
      <c r="B35" s="11" t="s">
        <v>549</v>
      </c>
    </row>
    <row r="36" spans="1:2" x14ac:dyDescent="0.25">
      <c r="A36" s="12" t="s">
        <v>575</v>
      </c>
      <c r="B36" s="11" t="s">
        <v>549</v>
      </c>
    </row>
    <row r="37" spans="1:2" x14ac:dyDescent="0.25">
      <c r="A37" s="12" t="s">
        <v>576</v>
      </c>
      <c r="B37" s="11" t="s">
        <v>549</v>
      </c>
    </row>
    <row r="38" spans="1:2" x14ac:dyDescent="0.25">
      <c r="A38" s="15" t="s">
        <v>172</v>
      </c>
      <c r="B38" s="11" t="s">
        <v>549</v>
      </c>
    </row>
    <row r="39" spans="1:2" x14ac:dyDescent="0.25">
      <c r="A39" s="12" t="s">
        <v>572</v>
      </c>
      <c r="B39" s="11" t="s">
        <v>553</v>
      </c>
    </row>
    <row r="40" spans="1:2" ht="30" x14ac:dyDescent="0.25">
      <c r="A40" s="12" t="s">
        <v>577</v>
      </c>
      <c r="B40" s="11" t="s">
        <v>549</v>
      </c>
    </row>
    <row r="41" spans="1:2" x14ac:dyDescent="0.25">
      <c r="A41" s="12" t="s">
        <v>578</v>
      </c>
      <c r="B41" s="11" t="s">
        <v>549</v>
      </c>
    </row>
    <row r="42" spans="1:2" x14ac:dyDescent="0.25">
      <c r="A42" s="12" t="s">
        <v>579</v>
      </c>
      <c r="B42" s="11" t="s">
        <v>549</v>
      </c>
    </row>
    <row r="43" spans="1:2" x14ac:dyDescent="0.25">
      <c r="A43" s="12" t="s">
        <v>580</v>
      </c>
      <c r="B43" s="11" t="s">
        <v>549</v>
      </c>
    </row>
    <row r="44" spans="1:2" ht="30" x14ac:dyDescent="0.25">
      <c r="A44" s="12" t="s">
        <v>581</v>
      </c>
      <c r="B44" s="11" t="s">
        <v>549</v>
      </c>
    </row>
    <row r="45" spans="1:2" x14ac:dyDescent="0.25">
      <c r="A45" s="12" t="s">
        <v>582</v>
      </c>
      <c r="B45" s="11" t="s">
        <v>549</v>
      </c>
    </row>
    <row r="46" spans="1:2" x14ac:dyDescent="0.25">
      <c r="A46" s="12" t="s">
        <v>583</v>
      </c>
      <c r="B46" s="11" t="s">
        <v>549</v>
      </c>
    </row>
    <row r="47" spans="1:2" x14ac:dyDescent="0.25">
      <c r="A47" s="12" t="s">
        <v>584</v>
      </c>
      <c r="B47" s="11" t="s">
        <v>549</v>
      </c>
    </row>
    <row r="48" spans="1:2" x14ac:dyDescent="0.25">
      <c r="A48" s="12" t="s">
        <v>585</v>
      </c>
      <c r="B48" s="11" t="s">
        <v>549</v>
      </c>
    </row>
    <row r="49" spans="1:2" ht="30" x14ac:dyDescent="0.25">
      <c r="A49" s="12" t="s">
        <v>586</v>
      </c>
      <c r="B49" s="11" t="s">
        <v>549</v>
      </c>
    </row>
    <row r="50" spans="1:2" x14ac:dyDescent="0.25">
      <c r="A50" s="12" t="s">
        <v>587</v>
      </c>
      <c r="B50" s="11" t="s">
        <v>549</v>
      </c>
    </row>
    <row r="51" spans="1:2" ht="30" x14ac:dyDescent="0.25">
      <c r="A51" s="12" t="s">
        <v>588</v>
      </c>
      <c r="B51" s="11" t="s">
        <v>549</v>
      </c>
    </row>
    <row r="52" spans="1:2" ht="30" x14ac:dyDescent="0.25">
      <c r="A52" s="12" t="s">
        <v>589</v>
      </c>
      <c r="B52" s="11" t="s">
        <v>549</v>
      </c>
    </row>
    <row r="53" spans="1:2" x14ac:dyDescent="0.25">
      <c r="A53" s="15" t="s">
        <v>590</v>
      </c>
      <c r="B53" s="11" t="s">
        <v>547</v>
      </c>
    </row>
    <row r="54" spans="1:2" x14ac:dyDescent="0.25">
      <c r="A54" s="12" t="s">
        <v>591</v>
      </c>
      <c r="B54" s="11" t="s">
        <v>553</v>
      </c>
    </row>
    <row r="55" spans="1:2" ht="30" x14ac:dyDescent="0.25">
      <c r="A55" s="12" t="s">
        <v>592</v>
      </c>
      <c r="B55" s="11" t="s">
        <v>549</v>
      </c>
    </row>
    <row r="56" spans="1:2" x14ac:dyDescent="0.25">
      <c r="A56" s="15" t="s">
        <v>593</v>
      </c>
      <c r="B56" s="11" t="s">
        <v>549</v>
      </c>
    </row>
    <row r="57" spans="1:2" x14ac:dyDescent="0.25">
      <c r="A57" s="12" t="s">
        <v>594</v>
      </c>
      <c r="B57" s="11" t="s">
        <v>553</v>
      </c>
    </row>
    <row r="58" spans="1:2" ht="30" x14ac:dyDescent="0.25">
      <c r="A58" s="12" t="s">
        <v>595</v>
      </c>
      <c r="B58" s="11" t="s">
        <v>549</v>
      </c>
    </row>
    <row r="59" spans="1:2" x14ac:dyDescent="0.25">
      <c r="A59" s="12" t="s">
        <v>596</v>
      </c>
      <c r="B59" s="11" t="s">
        <v>549</v>
      </c>
    </row>
    <row r="60" spans="1:2" x14ac:dyDescent="0.25">
      <c r="A60" s="12" t="s">
        <v>597</v>
      </c>
      <c r="B60" s="11" t="s">
        <v>549</v>
      </c>
    </row>
    <row r="61" spans="1:2" x14ac:dyDescent="0.25">
      <c r="A61" s="12" t="s">
        <v>598</v>
      </c>
      <c r="B61" s="11" t="s">
        <v>549</v>
      </c>
    </row>
    <row r="62" spans="1:2" ht="30" x14ac:dyDescent="0.25">
      <c r="A62" s="16" t="s">
        <v>599</v>
      </c>
      <c r="B62" s="11" t="s">
        <v>549</v>
      </c>
    </row>
    <row r="63" spans="1:2" x14ac:dyDescent="0.25">
      <c r="A63" s="16" t="s">
        <v>600</v>
      </c>
      <c r="B63" s="11" t="s">
        <v>549</v>
      </c>
    </row>
    <row r="64" spans="1:2" x14ac:dyDescent="0.25">
      <c r="A64" s="12" t="s">
        <v>601</v>
      </c>
      <c r="B64" s="11" t="s">
        <v>549</v>
      </c>
    </row>
    <row r="65" spans="1:2" x14ac:dyDescent="0.25">
      <c r="A65" s="12" t="s">
        <v>602</v>
      </c>
      <c r="B65" s="11" t="s">
        <v>549</v>
      </c>
    </row>
    <row r="66" spans="1:2" x14ac:dyDescent="0.25">
      <c r="A66" s="12" t="s">
        <v>603</v>
      </c>
      <c r="B66" s="11" t="s">
        <v>549</v>
      </c>
    </row>
    <row r="67" spans="1:2" x14ac:dyDescent="0.25">
      <c r="A67" s="12" t="s">
        <v>604</v>
      </c>
      <c r="B67" s="11" t="s">
        <v>549</v>
      </c>
    </row>
    <row r="68" spans="1:2" x14ac:dyDescent="0.25">
      <c r="A68" s="12" t="s">
        <v>605</v>
      </c>
      <c r="B68" s="11" t="s">
        <v>547</v>
      </c>
    </row>
    <row r="69" spans="1:2" x14ac:dyDescent="0.25">
      <c r="A69" s="12" t="s">
        <v>606</v>
      </c>
      <c r="B69" s="11" t="s">
        <v>549</v>
      </c>
    </row>
    <row r="70" spans="1:2" x14ac:dyDescent="0.25">
      <c r="A70" s="12" t="s">
        <v>607</v>
      </c>
      <c r="B70" s="11" t="s">
        <v>549</v>
      </c>
    </row>
    <row r="71" spans="1:2" ht="30" x14ac:dyDescent="0.25">
      <c r="A71" s="12" t="s">
        <v>608</v>
      </c>
      <c r="B71" s="11" t="s">
        <v>547</v>
      </c>
    </row>
    <row r="72" spans="1:2" x14ac:dyDescent="0.25">
      <c r="A72" s="12" t="s">
        <v>609</v>
      </c>
      <c r="B72" s="11" t="s">
        <v>549</v>
      </c>
    </row>
    <row r="73" spans="1:2" x14ac:dyDescent="0.25">
      <c r="A73" s="12" t="s">
        <v>610</v>
      </c>
      <c r="B73" s="11" t="s">
        <v>549</v>
      </c>
    </row>
    <row r="74" spans="1:2" x14ac:dyDescent="0.25">
      <c r="A74" s="12" t="s">
        <v>611</v>
      </c>
      <c r="B74" s="11" t="s">
        <v>549</v>
      </c>
    </row>
    <row r="75" spans="1:2" ht="30" x14ac:dyDescent="0.25">
      <c r="A75" s="12" t="s">
        <v>612</v>
      </c>
      <c r="B75" s="11" t="s">
        <v>549</v>
      </c>
    </row>
    <row r="76" spans="1:2" ht="30" x14ac:dyDescent="0.25">
      <c r="A76" s="12" t="s">
        <v>613</v>
      </c>
      <c r="B76" s="11" t="s">
        <v>549</v>
      </c>
    </row>
    <row r="77" spans="1:2" x14ac:dyDescent="0.25">
      <c r="A77" s="12" t="s">
        <v>614</v>
      </c>
      <c r="B77" s="11" t="s">
        <v>547</v>
      </c>
    </row>
    <row r="78" spans="1:2" x14ac:dyDescent="0.25">
      <c r="A78" s="12" t="s">
        <v>615</v>
      </c>
      <c r="B78" s="11" t="s">
        <v>549</v>
      </c>
    </row>
    <row r="79" spans="1:2" x14ac:dyDescent="0.25">
      <c r="A79" s="12" t="s">
        <v>616</v>
      </c>
      <c r="B79" s="11" t="s">
        <v>547</v>
      </c>
    </row>
    <row r="80" spans="1:2" x14ac:dyDescent="0.25">
      <c r="A80" s="12" t="s">
        <v>617</v>
      </c>
      <c r="B80" s="11" t="s">
        <v>549</v>
      </c>
    </row>
    <row r="81" spans="1:2" x14ac:dyDescent="0.25">
      <c r="A81" s="12" t="s">
        <v>618</v>
      </c>
      <c r="B81" s="11" t="s">
        <v>549</v>
      </c>
    </row>
    <row r="82" spans="1:2" ht="30" x14ac:dyDescent="0.25">
      <c r="A82" s="12" t="s">
        <v>619</v>
      </c>
      <c r="B82" s="11" t="s">
        <v>547</v>
      </c>
    </row>
    <row r="83" spans="1:2" x14ac:dyDescent="0.25">
      <c r="A83" s="12" t="s">
        <v>620</v>
      </c>
      <c r="B83" s="11" t="s">
        <v>549</v>
      </c>
    </row>
    <row r="84" spans="1:2" x14ac:dyDescent="0.25">
      <c r="A84" s="12" t="s">
        <v>621</v>
      </c>
      <c r="B84" s="11" t="s">
        <v>549</v>
      </c>
    </row>
    <row r="85" spans="1:2" ht="30" x14ac:dyDescent="0.25">
      <c r="A85" s="12" t="s">
        <v>622</v>
      </c>
      <c r="B85" s="11" t="s">
        <v>549</v>
      </c>
    </row>
    <row r="86" spans="1:2" ht="30" x14ac:dyDescent="0.25">
      <c r="A86" s="12" t="s">
        <v>623</v>
      </c>
      <c r="B86" s="11" t="s">
        <v>549</v>
      </c>
    </row>
    <row r="87" spans="1:2" x14ac:dyDescent="0.25">
      <c r="A87" s="12" t="s">
        <v>624</v>
      </c>
      <c r="B87" s="11" t="s">
        <v>549</v>
      </c>
    </row>
    <row r="88" spans="1:2" x14ac:dyDescent="0.25">
      <c r="A88" s="12" t="s">
        <v>625</v>
      </c>
      <c r="B88" s="11" t="s">
        <v>549</v>
      </c>
    </row>
    <row r="89" spans="1:2" ht="30" x14ac:dyDescent="0.25">
      <c r="A89" s="12" t="s">
        <v>626</v>
      </c>
      <c r="B89" s="11" t="s">
        <v>549</v>
      </c>
    </row>
    <row r="90" spans="1:2" ht="30" x14ac:dyDescent="0.25">
      <c r="A90" s="12" t="s">
        <v>627</v>
      </c>
      <c r="B90" s="11" t="s">
        <v>549</v>
      </c>
    </row>
    <row r="91" spans="1:2" x14ac:dyDescent="0.25">
      <c r="A91" s="15" t="s">
        <v>628</v>
      </c>
      <c r="B91" s="11" t="s">
        <v>549</v>
      </c>
    </row>
    <row r="92" spans="1:2" x14ac:dyDescent="0.25">
      <c r="A92" s="12" t="s">
        <v>629</v>
      </c>
      <c r="B92" s="11" t="s">
        <v>553</v>
      </c>
    </row>
    <row r="93" spans="1:2" ht="30" x14ac:dyDescent="0.25">
      <c r="A93" s="12" t="s">
        <v>630</v>
      </c>
      <c r="B93" s="11" t="s">
        <v>549</v>
      </c>
    </row>
    <row r="94" spans="1:2" x14ac:dyDescent="0.25">
      <c r="A94" s="12" t="s">
        <v>631</v>
      </c>
      <c r="B94" s="11" t="s">
        <v>549</v>
      </c>
    </row>
    <row r="95" spans="1:2" x14ac:dyDescent="0.25">
      <c r="A95" s="12" t="s">
        <v>632</v>
      </c>
      <c r="B95" s="11" t="s">
        <v>549</v>
      </c>
    </row>
    <row r="96" spans="1:2" x14ac:dyDescent="0.25">
      <c r="A96" s="12" t="s">
        <v>633</v>
      </c>
      <c r="B96" s="11" t="s">
        <v>549</v>
      </c>
    </row>
    <row r="97" spans="1:2" x14ac:dyDescent="0.25">
      <c r="A97" s="12" t="s">
        <v>634</v>
      </c>
      <c r="B97" s="11" t="s">
        <v>549</v>
      </c>
    </row>
    <row r="98" spans="1:2" ht="30" x14ac:dyDescent="0.25">
      <c r="A98" s="15" t="s">
        <v>635</v>
      </c>
      <c r="B98" s="11" t="s">
        <v>549</v>
      </c>
    </row>
    <row r="99" spans="1:2" x14ac:dyDescent="0.25">
      <c r="A99" s="12" t="s">
        <v>636</v>
      </c>
      <c r="B99" s="11" t="s">
        <v>553</v>
      </c>
    </row>
    <row r="100" spans="1:2" ht="30" x14ac:dyDescent="0.25">
      <c r="A100" s="12" t="s">
        <v>637</v>
      </c>
      <c r="B100" s="11" t="s">
        <v>549</v>
      </c>
    </row>
    <row r="101" spans="1:2" x14ac:dyDescent="0.25">
      <c r="A101" s="12" t="s">
        <v>638</v>
      </c>
      <c r="B101" s="11" t="s">
        <v>549</v>
      </c>
    </row>
    <row r="102" spans="1:2" x14ac:dyDescent="0.25">
      <c r="A102" s="12" t="s">
        <v>639</v>
      </c>
      <c r="B102" s="11" t="s">
        <v>549</v>
      </c>
    </row>
    <row r="103" spans="1:2" x14ac:dyDescent="0.25">
      <c r="A103" s="12" t="s">
        <v>640</v>
      </c>
      <c r="B103" s="11" t="s">
        <v>549</v>
      </c>
    </row>
    <row r="104" spans="1:2" ht="30" x14ac:dyDescent="0.25">
      <c r="A104" s="12" t="s">
        <v>641</v>
      </c>
      <c r="B104" s="11" t="s">
        <v>549</v>
      </c>
    </row>
    <row r="105" spans="1:2" ht="30" x14ac:dyDescent="0.25">
      <c r="A105" s="12" t="s">
        <v>642</v>
      </c>
      <c r="B105" s="11" t="s">
        <v>547</v>
      </c>
    </row>
    <row r="106" spans="1:2" x14ac:dyDescent="0.25">
      <c r="A106" s="12" t="s">
        <v>643</v>
      </c>
      <c r="B106" s="11" t="s">
        <v>549</v>
      </c>
    </row>
    <row r="107" spans="1:2" x14ac:dyDescent="0.25">
      <c r="A107" s="12" t="s">
        <v>644</v>
      </c>
      <c r="B107" s="11" t="s">
        <v>547</v>
      </c>
    </row>
    <row r="108" spans="1:2" x14ac:dyDescent="0.25">
      <c r="A108" s="12" t="s">
        <v>645</v>
      </c>
      <c r="B108" s="11" t="s">
        <v>549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13ddf3b-f70d-41fa-8f9a-5cd79d35e487" xsi:nil="true"/>
    <lcf76f155ced4ddcb4097134ff3c332f xmlns="d18a7785-91a2-42f2-b834-0f8af575001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A5761647A667C46BA89DCF519C66C54" ma:contentTypeVersion="11" ma:contentTypeDescription="Create a new document." ma:contentTypeScope="" ma:versionID="1aba30c073f7d02ac0d0f799ce09ef92">
  <xsd:schema xmlns:xsd="http://www.w3.org/2001/XMLSchema" xmlns:xs="http://www.w3.org/2001/XMLSchema" xmlns:p="http://schemas.microsoft.com/office/2006/metadata/properties" xmlns:ns2="d18a7785-91a2-42f2-b834-0f8af575001f" xmlns:ns3="213ddf3b-f70d-41fa-8f9a-5cd79d35e487" targetNamespace="http://schemas.microsoft.com/office/2006/metadata/properties" ma:root="true" ma:fieldsID="9f8dfb9bef3907051f634532bb2177b1" ns2:_="" ns3:_="">
    <xsd:import namespace="d18a7785-91a2-42f2-b834-0f8af575001f"/>
    <xsd:import namespace="213ddf3b-f70d-41fa-8f9a-5cd79d35e487"/>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8a7785-91a2-42f2-b834-0f8af575001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047f423e-ddfa-46d1-8264-2a87273bad0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3ddf3b-f70d-41fa-8f9a-5cd79d35e48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99fdd909-5cd3-4ffc-9fe9-55095eabd4f9}" ma:internalName="TaxCatchAll" ma:showField="CatchAllData" ma:web="213ddf3b-f70d-41fa-8f9a-5cd79d35e4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F9B9D9-B594-424A-ACCC-7AC4D4CA3925}">
  <ds:schemaRefs>
    <ds:schemaRef ds:uri="http://schemas.microsoft.com/office/infopath/2007/PartnerControls"/>
    <ds:schemaRef ds:uri="http://www.w3.org/XML/1998/namespace"/>
    <ds:schemaRef ds:uri="http://purl.org/dc/dcmitype/"/>
    <ds:schemaRef ds:uri="http://schemas.openxmlformats.org/package/2006/metadata/core-properties"/>
    <ds:schemaRef ds:uri="213ddf3b-f70d-41fa-8f9a-5cd79d35e487"/>
    <ds:schemaRef ds:uri="http://purl.org/dc/elements/1.1/"/>
    <ds:schemaRef ds:uri="http://schemas.microsoft.com/office/2006/documentManagement/types"/>
    <ds:schemaRef ds:uri="d18a7785-91a2-42f2-b834-0f8af575001f"/>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1D14857-919E-41FB-BF32-5EA9C0747C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8a7785-91a2-42f2-b834-0f8af575001f"/>
    <ds:schemaRef ds:uri="213ddf3b-f70d-41fa-8f9a-5cd79d35e4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297476-6536-4D27-BE9E-F958BDB351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FIRST Hotel Grid</vt:lpstr>
      <vt:lpstr>Data</vt:lpstr>
      <vt:lpstr>Sheet2</vt:lpstr>
      <vt:lpstr>Pools</vt:lpstr>
      <vt:lpstr>'FIRST Hotel Grid'!Print_Titles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Reilly</dc:creator>
  <cp:keywords/>
  <dc:description/>
  <cp:lastModifiedBy>Joline W Pudoff</cp:lastModifiedBy>
  <cp:revision/>
  <dcterms:created xsi:type="dcterms:W3CDTF">2022-10-28T17:26:37Z</dcterms:created>
  <dcterms:modified xsi:type="dcterms:W3CDTF">2025-12-02T20:53:32Z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0x0101009A5761647A667C46BA89DCF519C66C54</vt:lpwstr>
  </property>
  <property fmtid="{D5CDD505-2E9C-101B-9397-08002B2CF9AE}" pid="3" name="MediaServiceImageTags">
    <vt:lpwstr/>
  </property>
</Properties>
</file>